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P:\AREA EDUCATIVA\CENTRO REGIONALE\2018\MATERIALE DI DOCUMENTAZIONE\RAPPORTO\Costi_def\"/>
    </mc:Choice>
  </mc:AlternateContent>
  <bookViews>
    <workbookView xWindow="0" yWindow="0" windowWidth="19200" windowHeight="10545" tabRatio="692"/>
  </bookViews>
  <sheets>
    <sheet name="calcolo costo annuo gestore" sheetId="1" r:id="rId1"/>
  </sheets>
  <definedNames>
    <definedName name="_xlnm.Print_Area" localSheetId="0">'calcolo costo annuo gestore'!$A$1:$C$27</definedName>
    <definedName name="Z_2AB5B875_40B6_460A_8452_F8C68808D941_.wvu.Cols" localSheetId="0" hidden="1">'calcolo costo annuo gestore'!$P:$R</definedName>
    <definedName name="Z_2AB5B875_40B6_460A_8452_F8C68808D941_.wvu.PrintArea" localSheetId="0" hidden="1">'calcolo costo annuo gestore'!$A$1:$C$27</definedName>
    <definedName name="Z_2AB5B875_40B6_460A_8452_F8C68808D941_.wvu.Rows" localSheetId="0" hidden="1">'calcolo costo annuo gestore'!$29:$43</definedName>
  </definedNames>
  <calcPr calcId="152511"/>
  <customWorkbookViews>
    <customWorkbookView name="Marco Zelano - Visualizzazione personale" guid="{2AB5B875-40B6-460A-8452-F8C68808D941}" mergeInterval="0" personalView="1" maximized="1" xWindow="-8" yWindow="-8" windowWidth="1296" windowHeight="1010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F33" i="1"/>
  <c r="G33" i="1"/>
  <c r="E34" i="1"/>
  <c r="F34" i="1"/>
  <c r="G34" i="1"/>
  <c r="E37" i="1"/>
  <c r="F37" i="1"/>
  <c r="G37" i="1"/>
  <c r="E38" i="1"/>
  <c r="F38" i="1"/>
  <c r="G38" i="1"/>
  <c r="I18" i="1" l="1"/>
  <c r="I19" i="1"/>
  <c r="I20" i="1"/>
  <c r="I21" i="1"/>
  <c r="K1" i="1"/>
  <c r="L20" i="1" s="1"/>
  <c r="L17" i="1" l="1"/>
  <c r="L19" i="1"/>
  <c r="L23" i="1"/>
  <c r="L12" i="1"/>
  <c r="L15" i="1"/>
  <c r="L21" i="1"/>
  <c r="L13" i="1"/>
  <c r="L14" i="1"/>
  <c r="L16" i="1"/>
  <c r="L18" i="1"/>
  <c r="L22" i="1"/>
  <c r="L9" i="1"/>
  <c r="L10" i="1"/>
  <c r="L11" i="1"/>
  <c r="B26" i="1" l="1"/>
</calcChain>
</file>

<file path=xl/sharedStrings.xml><?xml version="1.0" encoding="utf-8"?>
<sst xmlns="http://schemas.openxmlformats.org/spreadsheetml/2006/main" count="40" uniqueCount="37">
  <si>
    <t>Grandi</t>
  </si>
  <si>
    <t>cliccare sulla cella                       per aprire la tendina</t>
  </si>
  <si>
    <t>N° giorni di apertura all'utenza:</t>
  </si>
  <si>
    <t>Utenza accolta:</t>
  </si>
  <si>
    <t>n°</t>
  </si>
  <si>
    <t>per ore</t>
  </si>
  <si>
    <t>Costo annnuo</t>
  </si>
  <si>
    <t xml:space="preserve">Costo ora bambino di servizio erogato calcolato a seguito di  standardizzazione </t>
  </si>
  <si>
    <t>Piccoli</t>
  </si>
  <si>
    <t>di proprietà</t>
  </si>
  <si>
    <t>in affitto</t>
  </si>
  <si>
    <t>3. Privato convenzionato</t>
  </si>
  <si>
    <t>4. Privato non convenzionato</t>
  </si>
  <si>
    <t>Disabili piccoli</t>
  </si>
  <si>
    <t>Disabili grandi</t>
  </si>
  <si>
    <t>Disabili medi</t>
  </si>
  <si>
    <t>medi</t>
  </si>
  <si>
    <t xml:space="preserve">1. Pubblica diretta </t>
  </si>
  <si>
    <t>1. Pubblica diretta di proprietà</t>
  </si>
  <si>
    <t>1. Pubblica diretta in affitto</t>
  </si>
  <si>
    <t xml:space="preserve">2. Pubblica indiretta </t>
  </si>
  <si>
    <t>2. Pubblica indirettadi proprietà</t>
  </si>
  <si>
    <t>2. Pubblica indirettain affitto</t>
  </si>
  <si>
    <t>3. Privato convenzionatodi proprietà</t>
  </si>
  <si>
    <t>3. Privato convenzionatoin affitto</t>
  </si>
  <si>
    <t>4. Privato non convenzionatoin affitto</t>
  </si>
  <si>
    <t>4. Privato non convenzionatodi proprietà</t>
  </si>
  <si>
    <t>Disabili             piccoli</t>
  </si>
  <si>
    <t xml:space="preserve">Disabili medi            </t>
  </si>
  <si>
    <t xml:space="preserve">Disabili grandi            </t>
  </si>
  <si>
    <t>Scheda per il calcolo del costo annuale complessivo del servizio  sulla base dei dati del</t>
  </si>
  <si>
    <t>suo funzionamento e dei "costo ora/bambino di servizio erogato" standardizzati</t>
  </si>
  <si>
    <t>Titolarità e gestione:</t>
  </si>
  <si>
    <t>Locali di proprietà o in affitto:</t>
  </si>
  <si>
    <t>Medi (12-23mesi)</t>
  </si>
  <si>
    <t>Piccoli (3-11 mesi)</t>
  </si>
  <si>
    <t>Grandi (oltre 23 mesi)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</si>
</sst>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3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i/>
      <sz val="10"/>
      <color theme="9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2EF2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 style="medium">
        <color theme="7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5"/>
      </bottom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/>
      <top/>
      <bottom style="thick">
        <color theme="5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7"/>
      </right>
      <top style="thick">
        <color theme="5"/>
      </top>
      <bottom/>
      <diagonal/>
    </border>
    <border>
      <left/>
      <right style="thick">
        <color theme="7"/>
      </right>
      <top/>
      <bottom/>
      <diagonal/>
    </border>
    <border>
      <left style="thick">
        <color theme="5"/>
      </left>
      <right style="thick">
        <color theme="7"/>
      </right>
      <top/>
      <bottom/>
      <diagonal/>
    </border>
    <border>
      <left/>
      <right/>
      <top/>
      <bottom style="thick">
        <color theme="7"/>
      </bottom>
      <diagonal/>
    </border>
    <border>
      <left/>
      <right style="thick">
        <color theme="7"/>
      </right>
      <top/>
      <bottom style="thick">
        <color theme="7"/>
      </bottom>
      <diagonal/>
    </border>
    <border>
      <left style="thick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ck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ck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thick">
        <color theme="9" tint="-0.24994659260841701"/>
      </right>
      <top style="medium">
        <color theme="9" tint="-0.24994659260841701"/>
      </top>
      <bottom style="thick">
        <color theme="9" tint="-0.2499465926084170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/>
    <xf numFmtId="0" fontId="1" fillId="2" borderId="5" xfId="0" applyFont="1" applyFill="1" applyBorder="1" applyProtection="1"/>
    <xf numFmtId="0" fontId="1" fillId="6" borderId="0" xfId="0" applyFont="1" applyFill="1" applyProtection="1"/>
    <xf numFmtId="0" fontId="3" fillId="2" borderId="4" xfId="0" applyFont="1" applyFill="1" applyBorder="1" applyProtection="1"/>
    <xf numFmtId="0" fontId="1" fillId="2" borderId="4" xfId="0" applyFont="1" applyFill="1" applyBorder="1" applyProtection="1"/>
    <xf numFmtId="0" fontId="3" fillId="5" borderId="0" xfId="0" applyFont="1" applyFill="1" applyBorder="1" applyProtection="1"/>
    <xf numFmtId="0" fontId="1" fillId="5" borderId="0" xfId="0" applyFont="1" applyFill="1" applyBorder="1" applyProtection="1"/>
    <xf numFmtId="0" fontId="1" fillId="0" borderId="0" xfId="0" applyFont="1" applyBorder="1" applyProtection="1"/>
    <xf numFmtId="0" fontId="0" fillId="6" borderId="0" xfId="0" applyFont="1" applyFill="1" applyProtection="1"/>
    <xf numFmtId="0" fontId="2" fillId="4" borderId="3" xfId="0" applyFont="1" applyFill="1" applyBorder="1" applyAlignment="1" applyProtection="1">
      <alignment horizontal="left"/>
    </xf>
    <xf numFmtId="0" fontId="1" fillId="6" borderId="8" xfId="0" applyFont="1" applyFill="1" applyBorder="1" applyProtection="1"/>
    <xf numFmtId="0" fontId="7" fillId="6" borderId="0" xfId="0" applyFont="1" applyFill="1" applyBorder="1" applyAlignment="1" applyProtection="1">
      <alignment vertical="center" wrapText="1"/>
    </xf>
    <xf numFmtId="0" fontId="2" fillId="5" borderId="3" xfId="0" applyFont="1" applyFill="1" applyBorder="1" applyAlignment="1" applyProtection="1">
      <alignment horizontal="right"/>
    </xf>
    <xf numFmtId="164" fontId="0" fillId="6" borderId="0" xfId="0" applyNumberFormat="1" applyFont="1" applyFill="1" applyBorder="1" applyProtection="1"/>
    <xf numFmtId="0" fontId="0" fillId="6" borderId="0" xfId="0" applyFont="1" applyFill="1" applyBorder="1" applyProtection="1"/>
    <xf numFmtId="0" fontId="2" fillId="4" borderId="6" xfId="0" applyFont="1" applyFill="1" applyBorder="1" applyAlignment="1" applyProtection="1">
      <alignment horizontal="right"/>
    </xf>
    <xf numFmtId="0" fontId="1" fillId="6" borderId="0" xfId="0" applyFont="1" applyFill="1" applyBorder="1" applyProtection="1"/>
    <xf numFmtId="0" fontId="1" fillId="6" borderId="0" xfId="0" applyFont="1" applyFill="1" applyAlignment="1" applyProtection="1">
      <alignment wrapText="1"/>
    </xf>
    <xf numFmtId="164" fontId="1" fillId="6" borderId="0" xfId="0" applyNumberFormat="1" applyFont="1" applyFill="1" applyProtection="1"/>
    <xf numFmtId="0" fontId="1" fillId="5" borderId="1" xfId="0" applyFont="1" applyFill="1" applyBorder="1" applyProtection="1"/>
    <xf numFmtId="4" fontId="1" fillId="6" borderId="0" xfId="0" applyNumberFormat="1" applyFont="1" applyFill="1" applyProtection="1"/>
    <xf numFmtId="0" fontId="9" fillId="6" borderId="8" xfId="0" applyFont="1" applyFill="1" applyBorder="1" applyProtection="1"/>
    <xf numFmtId="0" fontId="8" fillId="6" borderId="8" xfId="0" applyFont="1" applyFill="1" applyBorder="1" applyAlignment="1" applyProtection="1">
      <alignment horizontal="right"/>
    </xf>
    <xf numFmtId="0" fontId="8" fillId="6" borderId="8" xfId="0" applyFont="1" applyFill="1" applyBorder="1" applyAlignment="1" applyProtection="1">
      <alignment horizontal="right" wrapText="1"/>
    </xf>
    <xf numFmtId="0" fontId="8" fillId="6" borderId="0" xfId="0" applyFont="1" applyFill="1" applyBorder="1" applyAlignment="1" applyProtection="1">
      <alignment horizontal="right"/>
    </xf>
    <xf numFmtId="0" fontId="8" fillId="6" borderId="0" xfId="0" applyFont="1" applyFill="1" applyProtection="1"/>
    <xf numFmtId="164" fontId="8" fillId="6" borderId="0" xfId="0" applyNumberFormat="1" applyFont="1" applyFill="1" applyProtection="1"/>
    <xf numFmtId="0" fontId="8" fillId="6" borderId="0" xfId="0" applyFont="1" applyFill="1" applyBorder="1" applyProtection="1"/>
    <xf numFmtId="164" fontId="8" fillId="6" borderId="0" xfId="0" applyNumberFormat="1" applyFont="1" applyFill="1" applyBorder="1" applyProtection="1"/>
    <xf numFmtId="0" fontId="8" fillId="6" borderId="8" xfId="0" applyFont="1" applyFill="1" applyBorder="1" applyProtection="1"/>
    <xf numFmtId="164" fontId="1" fillId="6" borderId="8" xfId="0" applyNumberFormat="1" applyFont="1" applyFill="1" applyBorder="1" applyProtection="1"/>
    <xf numFmtId="0" fontId="8" fillId="6" borderId="0" xfId="0" applyFont="1" applyFill="1" applyBorder="1" applyAlignment="1" applyProtection="1">
      <alignment horizontal="right" wrapText="1"/>
    </xf>
    <xf numFmtId="164" fontId="1" fillId="6" borderId="0" xfId="0" applyNumberFormat="1" applyFont="1" applyFill="1" applyBorder="1" applyProtection="1"/>
    <xf numFmtId="164" fontId="10" fillId="6" borderId="0" xfId="0" applyNumberFormat="1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" wrapText="1"/>
    </xf>
    <xf numFmtId="0" fontId="10" fillId="6" borderId="0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left" wrapText="1"/>
    </xf>
    <xf numFmtId="49" fontId="2" fillId="6" borderId="0" xfId="0" applyNumberFormat="1" applyFont="1" applyFill="1" applyBorder="1" applyProtection="1"/>
    <xf numFmtId="0" fontId="6" fillId="2" borderId="12" xfId="0" applyFont="1" applyFill="1" applyBorder="1" applyAlignment="1" applyProtection="1">
      <alignment horizontal="center" wrapText="1"/>
    </xf>
    <xf numFmtId="0" fontId="12" fillId="5" borderId="11" xfId="0" applyFont="1" applyFill="1" applyBorder="1" applyAlignment="1" applyProtection="1">
      <alignment horizontal="left" wrapText="1"/>
    </xf>
    <xf numFmtId="0" fontId="5" fillId="4" borderId="12" xfId="0" applyFont="1" applyFill="1" applyBorder="1" applyAlignment="1" applyProtection="1">
      <alignment horizontal="left" vertical="center" wrapText="1"/>
    </xf>
    <xf numFmtId="166" fontId="4" fillId="3" borderId="2" xfId="0" applyNumberFormat="1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Protection="1"/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4" fontId="4" fillId="5" borderId="17" xfId="0" applyNumberFormat="1" applyFont="1" applyFill="1" applyBorder="1" applyAlignment="1" applyProtection="1">
      <alignment horizontal="center" vertical="center"/>
    </xf>
    <xf numFmtId="0" fontId="1" fillId="0" borderId="18" xfId="0" applyFont="1" applyBorder="1" applyProtection="1"/>
    <xf numFmtId="0" fontId="1" fillId="0" borderId="19" xfId="0" applyFont="1" applyBorder="1" applyProtection="1"/>
    <xf numFmtId="164" fontId="8" fillId="7" borderId="0" xfId="0" applyNumberFormat="1" applyFont="1" applyFill="1" applyProtection="1"/>
    <xf numFmtId="164" fontId="1" fillId="7" borderId="0" xfId="0" applyNumberFormat="1" applyFont="1" applyFill="1" applyBorder="1" applyProtection="1"/>
    <xf numFmtId="164" fontId="8" fillId="7" borderId="0" xfId="0" applyNumberFormat="1" applyFont="1" applyFill="1" applyBorder="1" applyProtection="1"/>
    <xf numFmtId="164" fontId="1" fillId="7" borderId="0" xfId="0" applyNumberFormat="1" applyFont="1" applyFill="1" applyProtection="1"/>
    <xf numFmtId="164" fontId="1" fillId="7" borderId="8" xfId="0" applyNumberFormat="1" applyFont="1" applyFill="1" applyBorder="1" applyProtection="1"/>
    <xf numFmtId="0" fontId="6" fillId="2" borderId="20" xfId="0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right" vertical="center"/>
    </xf>
    <xf numFmtId="0" fontId="2" fillId="4" borderId="10" xfId="0" applyFont="1" applyFill="1" applyBorder="1" applyAlignment="1" applyProtection="1">
      <alignment horizontal="right" vertical="center"/>
    </xf>
    <xf numFmtId="0" fontId="2" fillId="4" borderId="7" xfId="0" applyFont="1" applyFill="1" applyBorder="1" applyAlignment="1" applyProtection="1">
      <alignment horizontal="right" vertical="center"/>
    </xf>
    <xf numFmtId="0" fontId="2" fillId="4" borderId="13" xfId="0" applyFont="1" applyFill="1" applyBorder="1" applyAlignment="1" applyProtection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52EF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FFC000"/>
  </sheetPr>
  <dimension ref="A1:AG62"/>
  <sheetViews>
    <sheetView tabSelected="1" zoomScaleNormal="100" workbookViewId="0">
      <selection activeCell="B22" sqref="B22"/>
    </sheetView>
  </sheetViews>
  <sheetFormatPr defaultRowHeight="15" x14ac:dyDescent="0.25"/>
  <cols>
    <col min="1" max="1" width="46.85546875" style="7" customWidth="1"/>
    <col min="2" max="2" width="30" style="7" customWidth="1"/>
    <col min="3" max="3" width="22.140625" style="7" customWidth="1"/>
    <col min="4" max="4" width="13.42578125" style="7" customWidth="1"/>
    <col min="5" max="5" width="13.5703125" style="7" customWidth="1"/>
    <col min="6" max="9" width="10.28515625" style="7" customWidth="1"/>
    <col min="10" max="10" width="11.28515625" style="7" customWidth="1"/>
    <col min="11" max="11" width="12" style="7" customWidth="1"/>
    <col min="12" max="12" width="11" style="7" customWidth="1"/>
    <col min="13" max="13" width="12.85546875" style="7" customWidth="1"/>
    <col min="14" max="14" width="4.28515625" style="7" customWidth="1"/>
    <col min="15" max="15" width="3.7109375" style="7" customWidth="1"/>
    <col min="16" max="19" width="22.85546875" style="7" customWidth="1"/>
    <col min="20" max="25" width="20.85546875" style="7" customWidth="1"/>
    <col min="26" max="28" width="14.85546875" style="7" customWidth="1"/>
    <col min="29" max="29" width="16.5703125" style="7" customWidth="1"/>
    <col min="30" max="35" width="13.7109375" style="7" customWidth="1"/>
    <col min="36" max="36" width="3.85546875" style="7" customWidth="1"/>
    <col min="37" max="43" width="13.7109375" style="7" customWidth="1"/>
    <col min="44" max="16384" width="9.140625" style="7"/>
  </cols>
  <sheetData>
    <row r="1" spans="1:33" ht="18.75" x14ac:dyDescent="0.3">
      <c r="A1" s="5" t="s">
        <v>30</v>
      </c>
      <c r="B1" s="5"/>
      <c r="C1" s="6"/>
      <c r="K1" s="7" t="str">
        <f>CONCATENATE(B5,B6)</f>
        <v>1. Pubblica diretta di proprietà</v>
      </c>
    </row>
    <row r="2" spans="1:33" ht="19.5" thickBot="1" x14ac:dyDescent="0.35">
      <c r="A2" s="8" t="s">
        <v>31</v>
      </c>
      <c r="B2" s="8"/>
      <c r="C2" s="9"/>
    </row>
    <row r="3" spans="1:33" ht="8.25" customHeight="1" thickTop="1" x14ac:dyDescent="0.3">
      <c r="A3" s="10"/>
      <c r="B3" s="10"/>
      <c r="C3" s="11"/>
    </row>
    <row r="4" spans="1:33" ht="6.75" customHeight="1" thickBot="1" x14ac:dyDescent="0.3">
      <c r="A4" s="12"/>
      <c r="B4" s="12"/>
      <c r="C4" s="12"/>
      <c r="R4" s="13"/>
      <c r="S4" s="13"/>
      <c r="T4" s="13"/>
      <c r="U4" s="13"/>
      <c r="V4" s="13"/>
      <c r="W4" s="13"/>
      <c r="X4" s="13"/>
      <c r="Y4" s="13"/>
    </row>
    <row r="5" spans="1:33" ht="46.5" customHeight="1" thickTop="1" thickBot="1" x14ac:dyDescent="0.3">
      <c r="A5" s="14" t="s">
        <v>32</v>
      </c>
      <c r="B5" s="43" t="s">
        <v>17</v>
      </c>
      <c r="C5" s="44" t="s">
        <v>1</v>
      </c>
      <c r="D5" s="42"/>
      <c r="E5" s="42"/>
      <c r="F5" s="42"/>
      <c r="G5" s="42"/>
      <c r="H5" s="42"/>
      <c r="J5" s="16"/>
      <c r="K5" s="16"/>
      <c r="L5" s="16"/>
      <c r="M5" s="16"/>
      <c r="N5" s="16"/>
      <c r="O5" s="16"/>
      <c r="P5" s="21"/>
      <c r="Q5" s="21"/>
      <c r="R5" s="16"/>
      <c r="S5" s="16"/>
      <c r="T5" s="13"/>
      <c r="U5" s="13"/>
      <c r="V5" s="13"/>
      <c r="W5" s="13"/>
      <c r="X5" s="13"/>
      <c r="Y5" s="13"/>
    </row>
    <row r="6" spans="1:33" ht="33" customHeight="1" thickTop="1" thickBot="1" x14ac:dyDescent="0.3">
      <c r="A6" s="41" t="s">
        <v>33</v>
      </c>
      <c r="B6" s="43" t="s">
        <v>9</v>
      </c>
      <c r="C6" s="44" t="s">
        <v>1</v>
      </c>
      <c r="N6" s="39"/>
      <c r="O6" s="39"/>
      <c r="P6" s="39"/>
      <c r="Q6" s="39"/>
      <c r="R6" s="13"/>
      <c r="S6" s="13"/>
      <c r="T6" s="13"/>
      <c r="U6" s="13"/>
      <c r="V6" s="13"/>
      <c r="W6" s="13"/>
      <c r="X6" s="13"/>
      <c r="Y6" s="13"/>
    </row>
    <row r="7" spans="1:33" ht="29.25" customHeight="1" thickTop="1" thickBot="1" x14ac:dyDescent="0.3">
      <c r="A7" s="14" t="s">
        <v>2</v>
      </c>
      <c r="B7" s="1"/>
      <c r="C7" s="2"/>
      <c r="N7" s="38"/>
      <c r="O7" s="38"/>
      <c r="P7" s="38"/>
      <c r="Q7" s="38"/>
      <c r="R7" s="13"/>
      <c r="S7" s="13"/>
      <c r="T7" s="13"/>
      <c r="U7" s="13"/>
      <c r="V7" s="13"/>
      <c r="W7" s="13"/>
      <c r="X7" s="13"/>
      <c r="Y7" s="13"/>
    </row>
    <row r="8" spans="1:33" ht="26.25" customHeight="1" thickTop="1" thickBot="1" x14ac:dyDescent="0.3">
      <c r="A8" s="17" t="s">
        <v>3</v>
      </c>
      <c r="B8" s="4" t="s">
        <v>4</v>
      </c>
      <c r="C8" s="4" t="s">
        <v>5</v>
      </c>
      <c r="N8" s="40"/>
      <c r="O8" s="40"/>
      <c r="P8" s="38"/>
      <c r="Q8" s="38"/>
      <c r="R8" s="13"/>
      <c r="S8" s="13"/>
      <c r="T8" s="13"/>
      <c r="U8" s="13"/>
      <c r="V8" s="13"/>
      <c r="W8" s="13"/>
      <c r="X8" s="13"/>
      <c r="Y8" s="13"/>
      <c r="AG8" s="13"/>
    </row>
    <row r="9" spans="1:33" ht="18" customHeight="1" thickTop="1" thickBot="1" x14ac:dyDescent="0.3">
      <c r="A9" s="64" t="s">
        <v>35</v>
      </c>
      <c r="B9" s="62"/>
      <c r="C9" s="62"/>
      <c r="L9" s="23">
        <f>VLOOKUP($K$1,A$31:B$38,2,FALSE)</f>
        <v>6.6</v>
      </c>
      <c r="N9" s="40"/>
      <c r="O9" s="40"/>
      <c r="P9" s="38"/>
      <c r="Q9" s="38"/>
      <c r="R9" s="13"/>
      <c r="S9" s="13"/>
      <c r="T9" s="13"/>
      <c r="U9" s="18"/>
      <c r="V9" s="19"/>
      <c r="W9" s="13"/>
      <c r="X9" s="13"/>
      <c r="Y9" s="13"/>
      <c r="AG9" s="13"/>
    </row>
    <row r="10" spans="1:33" ht="18" customHeight="1" thickBot="1" x14ac:dyDescent="0.3">
      <c r="A10" s="65"/>
      <c r="B10" s="58"/>
      <c r="C10" s="59"/>
      <c r="L10" s="23">
        <f>VLOOKUP($K$1,A$31:B$38,2,FALSE)</f>
        <v>6.6</v>
      </c>
      <c r="N10" s="38"/>
      <c r="O10" s="38"/>
      <c r="P10" s="38"/>
      <c r="Q10" s="38"/>
      <c r="R10" s="13"/>
      <c r="S10" s="13"/>
      <c r="T10" s="13"/>
      <c r="U10" s="18"/>
      <c r="V10" s="19"/>
      <c r="W10" s="13"/>
      <c r="X10" s="13"/>
      <c r="Y10" s="13"/>
      <c r="AG10" s="13"/>
    </row>
    <row r="11" spans="1:33" ht="18" customHeight="1" thickBot="1" x14ac:dyDescent="0.3">
      <c r="A11" s="65"/>
      <c r="B11" s="58"/>
      <c r="C11" s="59"/>
      <c r="L11" s="23">
        <f>VLOOKUP($K$1,A$31:B$38,2,FALSE)</f>
        <v>6.6</v>
      </c>
      <c r="N11" s="38"/>
      <c r="O11" s="38"/>
      <c r="P11" s="38"/>
      <c r="Q11" s="38"/>
      <c r="R11" s="13"/>
      <c r="S11" s="13"/>
      <c r="T11" s="13"/>
      <c r="U11" s="18"/>
      <c r="V11" s="19"/>
      <c r="W11" s="13"/>
      <c r="X11" s="13"/>
      <c r="Y11" s="13"/>
      <c r="AG11" s="13"/>
    </row>
    <row r="12" spans="1:33" ht="18" customHeight="1" thickBot="1" x14ac:dyDescent="0.3">
      <c r="A12" s="66"/>
      <c r="B12" s="60"/>
      <c r="C12" s="61"/>
      <c r="L12" s="23">
        <f>VLOOKUP($K$1,A$31:B$38,2,FALSE)</f>
        <v>6.6</v>
      </c>
      <c r="N12" s="38"/>
      <c r="O12" s="38"/>
      <c r="P12" s="38"/>
      <c r="Q12" s="38"/>
      <c r="R12" s="13"/>
      <c r="S12" s="13"/>
      <c r="T12" s="13"/>
      <c r="U12" s="18"/>
      <c r="V12" s="19"/>
      <c r="W12" s="13"/>
      <c r="X12" s="13"/>
      <c r="Y12" s="13"/>
      <c r="AG12" s="13"/>
    </row>
    <row r="13" spans="1:33" ht="18" customHeight="1" thickTop="1" thickBot="1" x14ac:dyDescent="0.3">
      <c r="A13" s="20" t="s">
        <v>13</v>
      </c>
      <c r="B13" s="3"/>
      <c r="C13" s="3"/>
      <c r="L13" s="23">
        <f>VLOOKUP($K$1,A$31:E$38,5,FALSE)</f>
        <v>18.50137904926796</v>
      </c>
      <c r="R13" s="13"/>
      <c r="S13" s="13"/>
      <c r="T13" s="13"/>
      <c r="U13" s="18"/>
      <c r="V13" s="19"/>
      <c r="W13" s="13"/>
      <c r="X13" s="13"/>
      <c r="Y13" s="13"/>
      <c r="AG13" s="13"/>
    </row>
    <row r="14" spans="1:33" ht="18" customHeight="1" thickTop="1" thickBot="1" x14ac:dyDescent="0.3">
      <c r="A14" s="65" t="s">
        <v>34</v>
      </c>
      <c r="B14" s="63"/>
      <c r="C14" s="63"/>
      <c r="L14" s="23">
        <f>VLOOKUP($K$1,A$31:C$38,3,FALSE)</f>
        <v>5.9</v>
      </c>
      <c r="U14" s="18"/>
      <c r="V14" s="21"/>
      <c r="AG14" s="13"/>
    </row>
    <row r="15" spans="1:33" ht="18" customHeight="1" thickBot="1" x14ac:dyDescent="0.3">
      <c r="A15" s="65"/>
      <c r="B15" s="58"/>
      <c r="C15" s="59"/>
      <c r="L15" s="23">
        <f>VLOOKUP($K$1,A$31:C$38,3,FALSE)</f>
        <v>5.9</v>
      </c>
      <c r="U15" s="18"/>
      <c r="V15" s="21"/>
      <c r="AG15" s="13"/>
    </row>
    <row r="16" spans="1:33" ht="18" customHeight="1" thickBot="1" x14ac:dyDescent="0.3">
      <c r="A16" s="65"/>
      <c r="B16" s="58"/>
      <c r="C16" s="59"/>
      <c r="L16" s="23">
        <f>VLOOKUP($K$1,A$31:C$38,3,FALSE)</f>
        <v>5.9</v>
      </c>
      <c r="U16" s="18"/>
      <c r="AG16" s="13"/>
    </row>
    <row r="17" spans="1:33" ht="18" customHeight="1" thickBot="1" x14ac:dyDescent="0.3">
      <c r="A17" s="66"/>
      <c r="B17" s="60"/>
      <c r="C17" s="61"/>
      <c r="L17" s="23">
        <f>VLOOKUP($K$1,A$31:C$38,3,FALSE)</f>
        <v>5.9</v>
      </c>
      <c r="R17" s="22"/>
      <c r="U17" s="18"/>
      <c r="AG17" s="13"/>
    </row>
    <row r="18" spans="1:33" ht="18" customHeight="1" thickTop="1" thickBot="1" x14ac:dyDescent="0.3">
      <c r="A18" s="20" t="s">
        <v>15</v>
      </c>
      <c r="B18" s="3"/>
      <c r="C18" s="3"/>
      <c r="I18" s="7" t="str">
        <f>CONCATENATE(B14,B15)</f>
        <v/>
      </c>
      <c r="L18" s="23">
        <f>VLOOKUP($K$1,A$31:F$38,6,FALSE)</f>
        <v>16.196881913973922</v>
      </c>
      <c r="U18" s="18"/>
      <c r="AG18" s="13"/>
    </row>
    <row r="19" spans="1:33" ht="18" customHeight="1" thickTop="1" thickBot="1" x14ac:dyDescent="0.3">
      <c r="A19" s="67" t="s">
        <v>36</v>
      </c>
      <c r="B19" s="63"/>
      <c r="C19" s="63"/>
      <c r="I19" s="7" t="str">
        <f>CONCATENATE(B15,B16)</f>
        <v/>
      </c>
      <c r="L19" s="23">
        <f>VLOOKUP($K$1,A$31:D$38,4,FALSE)</f>
        <v>4.8</v>
      </c>
      <c r="U19" s="18"/>
      <c r="AG19" s="13"/>
    </row>
    <row r="20" spans="1:33" ht="18" customHeight="1" thickBot="1" x14ac:dyDescent="0.3">
      <c r="A20" s="65"/>
      <c r="B20" s="58"/>
      <c r="C20" s="59"/>
      <c r="I20" s="7" t="str">
        <f>CONCATENATE(B16,B17)</f>
        <v/>
      </c>
      <c r="L20" s="23">
        <f>VLOOKUP($K$1,A$31:D$38,4,FALSE)</f>
        <v>4.8</v>
      </c>
      <c r="U20" s="18"/>
      <c r="AG20" s="13"/>
    </row>
    <row r="21" spans="1:33" ht="18" customHeight="1" thickBot="1" x14ac:dyDescent="0.3">
      <c r="A21" s="65"/>
      <c r="B21" s="58"/>
      <c r="C21" s="59"/>
      <c r="I21" s="7" t="str">
        <f>CONCATENATE(B17,B18)</f>
        <v/>
      </c>
      <c r="L21" s="23">
        <f>VLOOKUP($K$1,A$31:D$38,4,FALSE)</f>
        <v>4.8</v>
      </c>
      <c r="U21" s="18"/>
      <c r="AG21" s="13"/>
    </row>
    <row r="22" spans="1:33" ht="21.75" customHeight="1" thickBot="1" x14ac:dyDescent="0.3">
      <c r="A22" s="66"/>
      <c r="B22" s="60"/>
      <c r="C22" s="61"/>
      <c r="L22" s="23">
        <f>VLOOKUP($K$1,A$31:D$38,4,FALSE)</f>
        <v>4.8</v>
      </c>
      <c r="U22" s="18"/>
      <c r="AG22" s="13"/>
    </row>
    <row r="23" spans="1:33" ht="21.75" customHeight="1" thickTop="1" thickBot="1" x14ac:dyDescent="0.3">
      <c r="A23" s="20" t="s">
        <v>14</v>
      </c>
      <c r="B23" s="3"/>
      <c r="C23" s="3"/>
      <c r="L23" s="23">
        <f>VLOOKUP($K$1,A$31:G$38,7,FALSE)</f>
        <v>12.048787070444638</v>
      </c>
      <c r="U23" s="18"/>
      <c r="AG23" s="13"/>
    </row>
    <row r="24" spans="1:33" ht="12.75" customHeight="1" thickTop="1" x14ac:dyDescent="0.25">
      <c r="A24" s="47"/>
      <c r="B24" s="47"/>
      <c r="C24" s="48"/>
      <c r="U24" s="23"/>
      <c r="AG24" s="13"/>
    </row>
    <row r="25" spans="1:33" ht="12" customHeight="1" thickBot="1" x14ac:dyDescent="0.3">
      <c r="A25" s="24"/>
      <c r="B25" s="11"/>
      <c r="C25" s="49"/>
      <c r="AG25" s="13"/>
    </row>
    <row r="26" spans="1:33" ht="48.75" customHeight="1" thickTop="1" thickBot="1" x14ac:dyDescent="0.3">
      <c r="A26" s="45" t="s">
        <v>6</v>
      </c>
      <c r="B26" s="46">
        <f>(B7*B9*C9*L9)+(B7*B10*C10*L10)+(B7*B11*C11*L11)+(B7*B12*C12*L12)+(B7*B13*C13*L13)+(B7*B14*C14*L14)+(B7*B15*C15*L15)+(B7*B16*C16*L16)+(B7*B17*C17*L17)+(B7*B18*C18*L18)+(B7*B19*C19*L19)+(B7*B20*C20*L20)+(B7*B21*C21*L21)+(B7*B22*C22*L22)+(B7*B23*C23*L23)</f>
        <v>0</v>
      </c>
      <c r="C26" s="50"/>
      <c r="D26" s="25"/>
      <c r="E26" s="25"/>
      <c r="F26" s="25"/>
      <c r="G26" s="25"/>
      <c r="H26" s="25"/>
      <c r="AG26" s="13"/>
    </row>
    <row r="27" spans="1:33" ht="16.5" thickTop="1" thickBot="1" x14ac:dyDescent="0.3">
      <c r="A27" s="51"/>
      <c r="B27" s="51"/>
      <c r="C27" s="52"/>
    </row>
    <row r="28" spans="1:33" ht="15.75" thickTop="1" x14ac:dyDescent="0.25"/>
    <row r="29" spans="1:33" ht="19.5" hidden="1" thickBot="1" x14ac:dyDescent="0.35">
      <c r="A29" s="26" t="s">
        <v>7</v>
      </c>
      <c r="B29" s="26"/>
      <c r="C29" s="15"/>
      <c r="D29" s="15"/>
      <c r="E29" s="15"/>
      <c r="F29" s="15"/>
      <c r="G29" s="15"/>
      <c r="H29" s="21"/>
      <c r="I29" s="21"/>
      <c r="L29" s="21"/>
      <c r="M29" s="21"/>
      <c r="N29" s="21"/>
    </row>
    <row r="30" spans="1:33" ht="31.5" hidden="1" thickTop="1" thickBot="1" x14ac:dyDescent="0.3">
      <c r="A30" s="15"/>
      <c r="B30" s="27" t="s">
        <v>8</v>
      </c>
      <c r="C30" s="27" t="s">
        <v>16</v>
      </c>
      <c r="D30" s="27" t="s">
        <v>0</v>
      </c>
      <c r="E30" s="28" t="s">
        <v>27</v>
      </c>
      <c r="F30" s="28" t="s">
        <v>28</v>
      </c>
      <c r="G30" s="28" t="s">
        <v>29</v>
      </c>
      <c r="H30" s="36"/>
      <c r="I30" s="36"/>
      <c r="L30" s="29"/>
      <c r="M30" s="29"/>
      <c r="N30" s="29"/>
    </row>
    <row r="31" spans="1:33" ht="15.75" hidden="1" thickTop="1" x14ac:dyDescent="0.25">
      <c r="A31" s="30" t="s">
        <v>18</v>
      </c>
      <c r="B31" s="31">
        <v>6.6</v>
      </c>
      <c r="C31" s="31">
        <v>5.9</v>
      </c>
      <c r="D31" s="31">
        <v>4.8</v>
      </c>
      <c r="E31" s="31">
        <v>18.50137904926796</v>
      </c>
      <c r="F31" s="37">
        <v>16.196881913973922</v>
      </c>
      <c r="G31" s="37">
        <v>12.048787070444638</v>
      </c>
      <c r="H31" s="37"/>
      <c r="I31" s="23"/>
    </row>
    <row r="32" spans="1:33" hidden="1" x14ac:dyDescent="0.25">
      <c r="A32" s="30" t="s">
        <v>21</v>
      </c>
      <c r="B32" s="31">
        <v>5.3</v>
      </c>
      <c r="C32" s="31">
        <v>4.8</v>
      </c>
      <c r="D32" s="31">
        <v>3.7</v>
      </c>
      <c r="E32" s="31">
        <v>16.00423185114143</v>
      </c>
      <c r="F32" s="37">
        <v>13.977804321207842</v>
      </c>
      <c r="G32" s="37">
        <v>10.338417668578968</v>
      </c>
      <c r="H32" s="23"/>
      <c r="I32" s="23"/>
      <c r="K32" s="23"/>
    </row>
    <row r="33" spans="1:11" hidden="1" x14ac:dyDescent="0.25">
      <c r="A33" s="30" t="s">
        <v>19</v>
      </c>
      <c r="B33" s="31">
        <v>7.0299999999999994</v>
      </c>
      <c r="C33" s="31">
        <v>6.3</v>
      </c>
      <c r="D33" s="31">
        <v>5.2299999999999995</v>
      </c>
      <c r="E33" s="31">
        <f>E31+0.4</f>
        <v>18.901379049267959</v>
      </c>
      <c r="F33" s="31">
        <f t="shared" ref="F33:G33" si="0">F31+0.4</f>
        <v>16.59688191397392</v>
      </c>
      <c r="G33" s="31">
        <f t="shared" si="0"/>
        <v>12.448787070444638</v>
      </c>
      <c r="H33" s="23"/>
      <c r="I33" s="23"/>
      <c r="K33" s="23"/>
    </row>
    <row r="34" spans="1:11" hidden="1" x14ac:dyDescent="0.25">
      <c r="A34" s="30" t="s">
        <v>22</v>
      </c>
      <c r="B34" s="31">
        <v>5.6899999999999995</v>
      </c>
      <c r="C34" s="31">
        <v>5.2</v>
      </c>
      <c r="D34" s="31">
        <v>4.09</v>
      </c>
      <c r="E34" s="31">
        <f>E32+0.4</f>
        <v>16.404231851141429</v>
      </c>
      <c r="F34" s="31">
        <f t="shared" ref="F34:G34" si="1">F32+0.4</f>
        <v>14.377804321207842</v>
      </c>
      <c r="G34" s="31">
        <f t="shared" si="1"/>
        <v>10.738417668578968</v>
      </c>
      <c r="H34" s="23"/>
      <c r="I34" s="23"/>
      <c r="K34" s="23"/>
    </row>
    <row r="35" spans="1:11" hidden="1" x14ac:dyDescent="0.25">
      <c r="A35" s="30" t="s">
        <v>24</v>
      </c>
      <c r="B35" s="31">
        <v>4.7</v>
      </c>
      <c r="C35" s="31">
        <v>4.2</v>
      </c>
      <c r="D35" s="31">
        <v>3.4</v>
      </c>
      <c r="E35" s="53">
        <v>15.077604722880094</v>
      </c>
      <c r="F35" s="54">
        <v>13.247946459629077</v>
      </c>
      <c r="G35" s="54">
        <v>9.9787050820381253</v>
      </c>
      <c r="H35" s="23"/>
      <c r="I35" s="23"/>
    </row>
    <row r="36" spans="1:11" hidden="1" x14ac:dyDescent="0.25">
      <c r="A36" s="32" t="s">
        <v>25</v>
      </c>
      <c r="B36" s="33">
        <v>4.5</v>
      </c>
      <c r="C36" s="33">
        <v>3.9</v>
      </c>
      <c r="D36" s="33">
        <v>3</v>
      </c>
      <c r="E36" s="55">
        <v>13.759865817125435</v>
      </c>
      <c r="F36" s="55">
        <v>12.022131906713723</v>
      </c>
      <c r="G36" s="55">
        <v>8.8942108679726406</v>
      </c>
      <c r="H36" s="33"/>
      <c r="I36" s="33"/>
      <c r="J36" s="21"/>
    </row>
    <row r="37" spans="1:11" hidden="1" x14ac:dyDescent="0.25">
      <c r="A37" s="30" t="s">
        <v>23</v>
      </c>
      <c r="B37" s="23">
        <v>4.2</v>
      </c>
      <c r="C37" s="23">
        <v>3.7</v>
      </c>
      <c r="D37" s="23">
        <v>2.9</v>
      </c>
      <c r="E37" s="56">
        <f>E35-0.5</f>
        <v>14.577604722880094</v>
      </c>
      <c r="F37" s="56">
        <f t="shared" ref="F37:G37" si="2">F35-0.5</f>
        <v>12.747946459629077</v>
      </c>
      <c r="G37" s="56">
        <f t="shared" si="2"/>
        <v>9.4787050820381253</v>
      </c>
      <c r="H37" s="23"/>
      <c r="I37" s="23"/>
      <c r="J37" s="29"/>
      <c r="K37" s="29"/>
    </row>
    <row r="38" spans="1:11" ht="15.75" hidden="1" thickBot="1" x14ac:dyDescent="0.3">
      <c r="A38" s="34" t="s">
        <v>26</v>
      </c>
      <c r="B38" s="35">
        <v>3.96</v>
      </c>
      <c r="C38" s="35">
        <v>3.4</v>
      </c>
      <c r="D38" s="35">
        <v>2.46</v>
      </c>
      <c r="E38" s="57">
        <f>E36-0.5</f>
        <v>13.259865817125435</v>
      </c>
      <c r="F38" s="57">
        <f t="shared" ref="F38:G38" si="3">F36-0.5</f>
        <v>11.522131906713723</v>
      </c>
      <c r="G38" s="57">
        <f t="shared" si="3"/>
        <v>8.3942108679726406</v>
      </c>
      <c r="H38" s="37"/>
      <c r="I38" s="37"/>
    </row>
    <row r="39" spans="1:11" ht="15.75" hidden="1" thickTop="1" x14ac:dyDescent="0.25"/>
    <row r="40" spans="1:11" hidden="1" x14ac:dyDescent="0.25">
      <c r="C40" s="23"/>
      <c r="D40" s="23"/>
      <c r="E40" s="23"/>
      <c r="F40" s="23"/>
      <c r="G40" s="23"/>
      <c r="H40" s="23"/>
      <c r="I40" s="23"/>
    </row>
    <row r="41" spans="1:11" hidden="1" x14ac:dyDescent="0.25">
      <c r="C41" s="23"/>
      <c r="D41" s="23"/>
      <c r="E41" s="23"/>
      <c r="F41" s="23"/>
      <c r="G41" s="23"/>
      <c r="H41" s="23"/>
      <c r="I41" s="23"/>
    </row>
    <row r="42" spans="1:11" hidden="1" x14ac:dyDescent="0.25"/>
    <row r="43" spans="1:11" hidden="1" x14ac:dyDescent="0.25">
      <c r="C43" s="23"/>
    </row>
    <row r="44" spans="1:11" hidden="1" x14ac:dyDescent="0.25">
      <c r="A44" s="7" t="s">
        <v>9</v>
      </c>
    </row>
    <row r="45" spans="1:11" hidden="1" x14ac:dyDescent="0.25">
      <c r="A45" s="7" t="s">
        <v>10</v>
      </c>
      <c r="C45" s="23"/>
    </row>
    <row r="46" spans="1:11" hidden="1" x14ac:dyDescent="0.25">
      <c r="E46" s="23"/>
    </row>
    <row r="47" spans="1:11" hidden="1" x14ac:dyDescent="0.25"/>
    <row r="48" spans="1:11" hidden="1" x14ac:dyDescent="0.25">
      <c r="A48" s="7" t="s">
        <v>17</v>
      </c>
    </row>
    <row r="49" spans="1:1" hidden="1" x14ac:dyDescent="0.25">
      <c r="A49" s="7" t="s">
        <v>20</v>
      </c>
    </row>
    <row r="50" spans="1:1" hidden="1" x14ac:dyDescent="0.25">
      <c r="A50" s="7" t="s">
        <v>11</v>
      </c>
    </row>
    <row r="51" spans="1:1" hidden="1" x14ac:dyDescent="0.25">
      <c r="A51" s="7" t="s">
        <v>12</v>
      </c>
    </row>
    <row r="52" spans="1:1" hidden="1" x14ac:dyDescent="0.25"/>
    <row r="53" spans="1:1" hidden="1" x14ac:dyDescent="0.25"/>
    <row r="54" spans="1:1" hidden="1" x14ac:dyDescent="0.25"/>
    <row r="55" spans="1:1" hidden="1" x14ac:dyDescent="0.25"/>
    <row r="56" spans="1:1" hidden="1" x14ac:dyDescent="0.25"/>
    <row r="57" spans="1:1" hidden="1" x14ac:dyDescent="0.25"/>
    <row r="58" spans="1:1" hidden="1" x14ac:dyDescent="0.25"/>
    <row r="59" spans="1:1" hidden="1" x14ac:dyDescent="0.25"/>
    <row r="60" spans="1:1" hidden="1" x14ac:dyDescent="0.25"/>
    <row r="61" spans="1:1" hidden="1" x14ac:dyDescent="0.25"/>
    <row r="62" spans="1:1" hidden="1" x14ac:dyDescent="0.25"/>
  </sheetData>
  <sheetProtection selectLockedCells="1"/>
  <protectedRanges>
    <protectedRange sqref="C7 B8:C23" name="Intervallo1"/>
  </protectedRanges>
  <customSheetViews>
    <customSheetView guid="{2AB5B875-40B6-460A-8452-F8C68808D941}" showPageBreaks="1" printArea="1" hiddenRows="1" hiddenColumns="1" topLeftCell="A4">
      <selection activeCell="C6" sqref="C6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orientation="portrait" r:id="rId1"/>
    </customSheetView>
  </customSheetViews>
  <mergeCells count="3">
    <mergeCell ref="A9:A12"/>
    <mergeCell ref="A14:A17"/>
    <mergeCell ref="A19:A22"/>
  </mergeCells>
  <dataValidations count="2">
    <dataValidation type="list" allowBlank="1" showInputMessage="1" showErrorMessage="1" sqref="B5">
      <formula1>$A$48:$A$51</formula1>
    </dataValidation>
    <dataValidation type="list" allowBlank="1" showInputMessage="1" showErrorMessage="1" sqref="B6">
      <formula1>$A$44:$A$45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calcolo costo annuo gestore</vt:lpstr>
      <vt:lpstr>'calcolo costo annuo gestore'!Area_stampa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Zelano</dc:creator>
  <cp:lastModifiedBy>Marco Zelano</cp:lastModifiedBy>
  <cp:lastPrinted>2018-03-09T09:13:50Z</cp:lastPrinted>
  <dcterms:created xsi:type="dcterms:W3CDTF">2018-01-31T09:19:31Z</dcterms:created>
  <dcterms:modified xsi:type="dcterms:W3CDTF">2019-01-18T11:23:50Z</dcterms:modified>
</cp:coreProperties>
</file>