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1215" windowWidth="18195" windowHeight="10680" tabRatio="900" activeTab="0"/>
  </bookViews>
  <sheets>
    <sheet name="Copertina" sheetId="1" r:id="rId1"/>
    <sheet name="Capitolo1" sheetId="2" r:id="rId2"/>
    <sheet name="Tavola 1.1" sheetId="3" r:id="rId3"/>
    <sheet name="Tavola 1.2 " sheetId="4" r:id="rId4"/>
    <sheet name="Tavola 1.3" sheetId="5" r:id="rId5"/>
    <sheet name="Tavola 1.4" sheetId="6" r:id="rId6"/>
    <sheet name="Tavola 1.5" sheetId="7" r:id="rId7"/>
    <sheet name="Tavola 1.6" sheetId="8" r:id="rId8"/>
    <sheet name="Capitolo2" sheetId="9" r:id="rId9"/>
    <sheet name="tavola 2.1" sheetId="10" r:id="rId10"/>
    <sheet name="tavola 2.2" sheetId="11" r:id="rId11"/>
    <sheet name="tavola 2.3" sheetId="12" r:id="rId12"/>
    <sheet name="tavola 2.4" sheetId="13" r:id="rId13"/>
    <sheet name="tavola 2.5" sheetId="14" r:id="rId14"/>
    <sheet name="tavola 2.6" sheetId="15" r:id="rId15"/>
    <sheet name="tavola 2.7" sheetId="16" r:id="rId16"/>
    <sheet name="tavola 2.8" sheetId="17" r:id="rId17"/>
    <sheet name=" tavola 2.9" sheetId="18" r:id="rId18"/>
    <sheet name="tavola 2.10" sheetId="19" r:id="rId19"/>
    <sheet name="tavola 2.11" sheetId="20" r:id="rId20"/>
    <sheet name="tavola 2.12" sheetId="21" r:id="rId21"/>
    <sheet name="tavola 2.13" sheetId="22" r:id="rId22"/>
    <sheet name="tavola 2.14" sheetId="23" r:id="rId23"/>
    <sheet name="tavola 2.15" sheetId="24" r:id="rId24"/>
    <sheet name="tavola 2.16" sheetId="25" r:id="rId25"/>
    <sheet name="tavola 2.17" sheetId="26" r:id="rId26"/>
    <sheet name="Capitolo 3" sheetId="27" r:id="rId27"/>
    <sheet name="tavola 3.1" sheetId="28" r:id="rId28"/>
    <sheet name="tavola 3.2" sheetId="29" r:id="rId29"/>
    <sheet name="tavola 3.3" sheetId="30" r:id="rId30"/>
    <sheet name="tavola 3.4" sheetId="31" r:id="rId31"/>
  </sheets>
  <definedNames>
    <definedName name="_xlnm.Print_Area" localSheetId="17">' tavola 2.9'!$A$1:$I$12</definedName>
    <definedName name="_xlnm.Print_Area" localSheetId="1">'Capitolo1'!$A$1:$O$18</definedName>
    <definedName name="_xlnm.Print_Area" localSheetId="0">'Copertina'!$A$1:$M$23</definedName>
    <definedName name="_xlnm.Print_Area" localSheetId="2">'Tavola 1.1'!$A$1:$D$29</definedName>
    <definedName name="_xlnm.Print_Area" localSheetId="6">'Tavola 1.5'!$A$1:$M$30</definedName>
    <definedName name="_xlnm.Print_Area" localSheetId="18">'tavola 2.10'!$A$1:$I$11</definedName>
    <definedName name="_xlnm.Print_Area" localSheetId="19">'tavola 2.11'!$A$1:$L$12</definedName>
    <definedName name="_xlnm.Print_Area" localSheetId="20">'tavola 2.12'!$A$1:$E$11</definedName>
    <definedName name="_xlnm.Print_Area" localSheetId="21">'tavola 2.13'!$A$1:$L$8</definedName>
    <definedName name="_xlnm.Print_Area" localSheetId="22">'tavola 2.14'!$A$1:$H$9</definedName>
    <definedName name="_xlnm.Print_Area" localSheetId="23">'tavola 2.15'!$A$1:$I$24</definedName>
    <definedName name="_xlnm.Print_Area" localSheetId="24">'tavola 2.16'!$A$1:$G$15</definedName>
    <definedName name="_xlnm.Print_Area" localSheetId="25">'tavola 2.17'!$A$1:$I$16</definedName>
    <definedName name="_xlnm.Print_Area" localSheetId="10">'tavola 2.2'!$A$1:$I$24</definedName>
    <definedName name="_xlnm.Print_Area" localSheetId="11">'tavola 2.3'!$A$1:$I$16</definedName>
    <definedName name="_xlnm.Print_Area" localSheetId="13">'tavola 2.5'!$A$1:$H$22</definedName>
    <definedName name="_xlnm.Print_Area" localSheetId="15">'tavola 2.7'!$A$1:$I$23</definedName>
    <definedName name="_xlnm.Print_Area" localSheetId="16">'tavola 2.8'!$A$1:$I$15</definedName>
    <definedName name="_xlnm.Print_Area" localSheetId="27">'tavola 3.1'!$A$1:$C$11</definedName>
    <definedName name="_xlnm.Print_Area" localSheetId="28">'tavola 3.2'!$A$1:$I$22</definedName>
    <definedName name="_xlnm.Print_Area" localSheetId="29">'tavola 3.3'!$A$1:$I$19</definedName>
    <definedName name="_xlnm.Print_Area" localSheetId="30">'tavola 3.4'!$A$1:$C$16</definedName>
    <definedName name="d" localSheetId="9">#REF!</definedName>
    <definedName name="d" localSheetId="25">#REF!</definedName>
    <definedName name="d" localSheetId="12">#REF!</definedName>
    <definedName name="d" localSheetId="14">#REF!</definedName>
    <definedName name="d" localSheetId="27">#REF!</definedName>
    <definedName name="d">#REF!</definedName>
    <definedName name="DRG" localSheetId="17">#REF!</definedName>
    <definedName name="DRG" localSheetId="26">#REF!</definedName>
    <definedName name="DRG" localSheetId="2">#REF!</definedName>
    <definedName name="DRG" localSheetId="6">#REF!</definedName>
    <definedName name="DRG" localSheetId="9">#REF!</definedName>
    <definedName name="DRG" localSheetId="18">#REF!</definedName>
    <definedName name="DRG" localSheetId="19">#REF!</definedName>
    <definedName name="DRG" localSheetId="20">#REF!</definedName>
    <definedName name="DRG" localSheetId="22">#REF!</definedName>
    <definedName name="DRG" localSheetId="23">#REF!</definedName>
    <definedName name="DRG" localSheetId="24">#REF!</definedName>
    <definedName name="DRG" localSheetId="25">#REF!</definedName>
    <definedName name="DRG" localSheetId="12">#REF!</definedName>
    <definedName name="DRG" localSheetId="13">#REF!</definedName>
    <definedName name="DRG" localSheetId="14">#REF!</definedName>
    <definedName name="DRG" localSheetId="15">#REF!</definedName>
    <definedName name="DRG" localSheetId="16">#REF!</definedName>
    <definedName name="DRG" localSheetId="27">#REF!</definedName>
    <definedName name="DRG" localSheetId="28">#REF!</definedName>
    <definedName name="DRG" localSheetId="29">#REF!</definedName>
    <definedName name="DRG" localSheetId="30">#REF!</definedName>
    <definedName name="DRG">#REF!</definedName>
    <definedName name="e" localSheetId="9">#REF!</definedName>
    <definedName name="e" localSheetId="25">#REF!</definedName>
    <definedName name="e" localSheetId="12">#REF!</definedName>
    <definedName name="e" localSheetId="14">#REF!</definedName>
    <definedName name="e" localSheetId="27">#REF!</definedName>
    <definedName name="e">#REF!</definedName>
    <definedName name="ewwwwww" localSheetId="9">#REF!</definedName>
    <definedName name="ewwwwww" localSheetId="25">#REF!</definedName>
    <definedName name="ewwwwww" localSheetId="12">#REF!</definedName>
    <definedName name="ewwwwww" localSheetId="14">#REF!</definedName>
    <definedName name="ewwwwww" localSheetId="27">#REF!</definedName>
    <definedName name="ewwwwww">#REF!</definedName>
    <definedName name="gf" localSheetId="9">#REF!</definedName>
    <definedName name="gf" localSheetId="25">#REF!</definedName>
    <definedName name="gf" localSheetId="12">#REF!</definedName>
    <definedName name="gf" localSheetId="14">#REF!</definedName>
    <definedName name="gf" localSheetId="27">#REF!</definedName>
    <definedName name="gf">#REF!</definedName>
    <definedName name="m" localSheetId="9">#REF!</definedName>
    <definedName name="m" localSheetId="25">#REF!</definedName>
    <definedName name="m" localSheetId="12">#REF!</definedName>
    <definedName name="m" localSheetId="14">#REF!</definedName>
    <definedName name="m" localSheetId="27">#REF!</definedName>
    <definedName name="m">#REF!</definedName>
    <definedName name="qasas" localSheetId="9">#REF!</definedName>
    <definedName name="qasas" localSheetId="25">#REF!</definedName>
    <definedName name="qasas" localSheetId="12">#REF!</definedName>
    <definedName name="qasas" localSheetId="14">#REF!</definedName>
    <definedName name="qasas" localSheetId="27">#REF!</definedName>
    <definedName name="qasas">#REF!</definedName>
    <definedName name="REPARTI" localSheetId="17">#REF!</definedName>
    <definedName name="REPARTI" localSheetId="26">#REF!</definedName>
    <definedName name="REPARTI" localSheetId="2">#REF!</definedName>
    <definedName name="REPARTI" localSheetId="6">#REF!</definedName>
    <definedName name="REPARTI" localSheetId="9">#REF!</definedName>
    <definedName name="REPARTI" localSheetId="18">#REF!</definedName>
    <definedName name="REPARTI" localSheetId="19">#REF!</definedName>
    <definedName name="REPARTI" localSheetId="20">#REF!</definedName>
    <definedName name="REPARTI" localSheetId="22">#REF!</definedName>
    <definedName name="REPARTI" localSheetId="23">#REF!</definedName>
    <definedName name="REPARTI" localSheetId="24">#REF!</definedName>
    <definedName name="REPARTI" localSheetId="25">#REF!</definedName>
    <definedName name="REPARTI" localSheetId="12">#REF!</definedName>
    <definedName name="REPARTI" localSheetId="13">#REF!</definedName>
    <definedName name="REPARTI" localSheetId="14">#REF!</definedName>
    <definedName name="REPARTI" localSheetId="15">#REF!</definedName>
    <definedName name="REPARTI" localSheetId="16">#REF!</definedName>
    <definedName name="REPARTI" localSheetId="27">#REF!</definedName>
    <definedName name="REPARTI" localSheetId="28">#REF!</definedName>
    <definedName name="REPARTI" localSheetId="29">#REF!</definedName>
    <definedName name="REPARTI" localSheetId="30">#REF!</definedName>
    <definedName name="REPARTI">#REF!</definedName>
    <definedName name="s" localSheetId="9">#REF!</definedName>
    <definedName name="s" localSheetId="25">#REF!</definedName>
    <definedName name="s" localSheetId="12">#REF!</definedName>
    <definedName name="s" localSheetId="14">#REF!</definedName>
    <definedName name="s" localSheetId="27">#REF!</definedName>
    <definedName name="s">#REF!</definedName>
    <definedName name="STRUTTURE" localSheetId="17">#REF!</definedName>
    <definedName name="STRUTTURE" localSheetId="26">#REF!</definedName>
    <definedName name="STRUTTURE" localSheetId="2">#REF!</definedName>
    <definedName name="STRUTTURE" localSheetId="6">#REF!</definedName>
    <definedName name="STRUTTURE" localSheetId="9">#REF!</definedName>
    <definedName name="STRUTTURE" localSheetId="18">#REF!</definedName>
    <definedName name="STRUTTURE" localSheetId="19">#REF!</definedName>
    <definedName name="STRUTTURE" localSheetId="20">#REF!</definedName>
    <definedName name="STRUTTURE" localSheetId="22">#REF!</definedName>
    <definedName name="STRUTTURE" localSheetId="23">#REF!</definedName>
    <definedName name="STRUTTURE" localSheetId="24">#REF!</definedName>
    <definedName name="STRUTTURE" localSheetId="25">#REF!</definedName>
    <definedName name="STRUTTURE" localSheetId="12">#REF!</definedName>
    <definedName name="STRUTTURE" localSheetId="13">#REF!</definedName>
    <definedName name="STRUTTURE" localSheetId="14">#REF!</definedName>
    <definedName name="STRUTTURE" localSheetId="15">#REF!</definedName>
    <definedName name="STRUTTURE" localSheetId="16">#REF!</definedName>
    <definedName name="STRUTTURE" localSheetId="27">#REF!</definedName>
    <definedName name="STRUTTURE" localSheetId="28">#REF!</definedName>
    <definedName name="STRUTTURE" localSheetId="29">#REF!</definedName>
    <definedName name="STRUTTURE" localSheetId="30">#REF!</definedName>
    <definedName name="STRUTTURE">#REF!</definedName>
    <definedName name="t" localSheetId="9">#REF!</definedName>
    <definedName name="t" localSheetId="25">#REF!</definedName>
    <definedName name="t" localSheetId="12">#REF!</definedName>
    <definedName name="t" localSheetId="14">#REF!</definedName>
    <definedName name="t" localSheetId="27">#REF!</definedName>
    <definedName name="t">#REF!</definedName>
    <definedName name="wew" localSheetId="9">#REF!</definedName>
    <definedName name="wew" localSheetId="25">#REF!</definedName>
    <definedName name="wew" localSheetId="12">#REF!</definedName>
    <definedName name="wew" localSheetId="14">#REF!</definedName>
    <definedName name="wew" localSheetId="27">#REF!</definedName>
    <definedName name="wew">#REF!</definedName>
    <definedName name="xx" localSheetId="9">#REF!</definedName>
    <definedName name="xx" localSheetId="25">#REF!</definedName>
    <definedName name="xx" localSheetId="12">#REF!</definedName>
    <definedName name="xx" localSheetId="14">#REF!</definedName>
    <definedName name="xx" localSheetId="27">#REF!</definedName>
    <definedName name="xx">#REF!</definedName>
    <definedName name="y" localSheetId="9">#REF!</definedName>
    <definedName name="y" localSheetId="25">#REF!</definedName>
    <definedName name="y" localSheetId="12">#REF!</definedName>
    <definedName name="y" localSheetId="14">#REF!</definedName>
    <definedName name="y" localSheetId="27">#REF!</definedName>
    <definedName name="y">#REF!</definedName>
  </definedNames>
  <calcPr calcMode="manual" fullCalcOnLoad="1"/>
</workbook>
</file>

<file path=xl/sharedStrings.xml><?xml version="1.0" encoding="utf-8"?>
<sst xmlns="http://schemas.openxmlformats.org/spreadsheetml/2006/main" count="720" uniqueCount="289">
  <si>
    <t>Tavola 2.16 - Bambini e ragazzi per i quali è terminato l'affidamento nel corso dell'anno</t>
  </si>
  <si>
    <t>Tavola 2.17 - Bambini e ragazzi per i quali è terminato l'affidamento nel corso dell'anno</t>
  </si>
  <si>
    <t xml:space="preserve">Tavola 3.1 - Fase del percorso della coppia nella quale il centro affido iscrive le coppie o i singoli </t>
  </si>
  <si>
    <t xml:space="preserve">                   secondo il tipo di abbinamento, al 31 dicembre di ogni anno  - Anni 2013, 2014 e 2015</t>
  </si>
  <si>
    <r>
      <t xml:space="preserve">                   tipologia familiare </t>
    </r>
    <r>
      <rPr>
        <i/>
        <sz val="10"/>
        <rFont val="Arial"/>
        <family val="2"/>
      </rPr>
      <t>(risposta multipla),</t>
    </r>
    <r>
      <rPr>
        <b/>
        <sz val="10"/>
        <rFont val="Arial"/>
        <family val="2"/>
      </rPr>
      <t xml:space="preserve"> al 31 dicembre di ogni anno</t>
    </r>
    <r>
      <rPr>
        <b/>
        <sz val="10"/>
        <rFont val="Arial"/>
        <family val="2"/>
      </rPr>
      <t xml:space="preserve"> - Anni 2013, 2014 e 2015</t>
    </r>
  </si>
  <si>
    <t xml:space="preserve">Tavola 2.7 - Bambini e ragazzi in affidamento familiare al 31/12/2015 secondo il genere, la classe di età e la cittadinanza </t>
  </si>
  <si>
    <t>Tavola 2.8 - Bambini e ragazzi in affidamento familiare al 31 dicembre di ogni anno</t>
  </si>
  <si>
    <t>Tavola 2.9 - Bambini e ragazzi in affidamento familiare al 31 dicembre di ogni anno</t>
  </si>
  <si>
    <t>Tavola 2.10 - Bambini e ragazzi in affidamento familiare al 31 dicembre di ogni anno</t>
  </si>
  <si>
    <t>Tavola 2.11 - Bambini e ragazzi stranieri in affidamento familiare al  31 dicembre di ogni anno secondo la tipologia dell'affidamento.</t>
  </si>
  <si>
    <t>Tavola 2.12 - Bambini e ragazzi in affidamento familiare con bisogni educativi</t>
  </si>
  <si>
    <t>Tavola 2.13 - Richieste e affidi avviati nel corso dell'anno secondo il genere e la cittadinanza - Anno 2015</t>
  </si>
  <si>
    <t>Tavola 2.14 - Affidi terminati e affidi in corso a fine anno secondo il genere e la cittadinanza</t>
  </si>
  <si>
    <t xml:space="preserve">Tavola 2.15 - Bambini e ragazzi per i quali è terminato l'affidamento nel corso dell'anno secondo il genere, la </t>
  </si>
  <si>
    <r>
      <t xml:space="preserve">                      speciali secondo la cittadinanza </t>
    </r>
    <r>
      <rPr>
        <i/>
        <sz val="10"/>
        <rFont val="Arial"/>
        <family val="2"/>
      </rPr>
      <t>(risposta multipla),</t>
    </r>
    <r>
      <rPr>
        <b/>
        <sz val="10"/>
        <rFont val="Arial"/>
        <family val="2"/>
      </rPr>
      <t xml:space="preserve"> al 31/12/2015</t>
    </r>
  </si>
  <si>
    <t xml:space="preserve">                   secondo la motivazione cha ha portato alla conclusione e la cittadinanza - Anno 2015</t>
  </si>
  <si>
    <t xml:space="preserve">Tavola 2.2 - Bambini e ragazzi per i quali è stata fatta richiesta di affidamento familiare nel corso dell'anno </t>
  </si>
  <si>
    <t xml:space="preserve">Tavola 2.3 - Bambini e ragazzi per i quali è stata fatta richiesta di affidamento familiare nel corso dell'anno </t>
  </si>
  <si>
    <t>Tavola 2.4 - Bambini e ragazzi affidati nel corso dell'anno per ambito territoriale di appartenenza del</t>
  </si>
  <si>
    <t>Tavola 2.5 - Bambini e ragazzi affidati nel corso dell'anno secondo il genere, la classe d'età e la cittadinanza - Anno 2015</t>
  </si>
  <si>
    <t>Tavola 2.6 - Bambini e ragazzi in affidamento familiare per ambito territoriale di appartenenza del centro affidi</t>
  </si>
  <si>
    <t xml:space="preserve">                    secondo il genere, la classe di età e la cittadinanza - Anno 2015</t>
  </si>
  <si>
    <t xml:space="preserve">                    centro affidi - Anni 2013, 2014 e 2015</t>
  </si>
  <si>
    <t xml:space="preserve">                      Anni 2013, 2014 e 2015</t>
  </si>
  <si>
    <t>% di affidi avviati rispetto al totale delle richieste(*)</t>
  </si>
  <si>
    <t>(*) I bambini affidati e le richieste di affido non necessariamente fanno riferimento allo stesso anno</t>
  </si>
  <si>
    <t xml:space="preserve">                    secondo la residenza rispetto al centro affidi - Anni 2013, 2014 e 2015</t>
  </si>
  <si>
    <t>Straniere</t>
  </si>
  <si>
    <t xml:space="preserve">                    dei centri affidi secondo la motivazione principale - Anno 2015</t>
  </si>
  <si>
    <t>Tavola 3.4 - Nuclei che hanno chiesto la cancellazione dalle banche dati</t>
  </si>
  <si>
    <t xml:space="preserve">Tavola 3.3 - Coppie e persone singole iscritte in banca dati dei centri affido secondo la </t>
  </si>
  <si>
    <t xml:space="preserve">Tavola 3.2 - Coppie e persone singole iscritte in banca dati dei centri affido </t>
  </si>
  <si>
    <t>Tavola 1.4 - Tipologia di Ente a cui è affidata la gestione del Centro Affido - Anno 2015</t>
  </si>
  <si>
    <t>Colloqui di informazione</t>
  </si>
  <si>
    <t>Incontri di formazione</t>
  </si>
  <si>
    <t xml:space="preserve">                   dell'anno per ambito territoriale di appartenenza del centro affidi - Anni 2013, 2014 e 2015</t>
  </si>
  <si>
    <t xml:space="preserve">                     secondo la durata dell'affidamento e la cittadinanza - Anni 2013, 2014 e 2015</t>
  </si>
  <si>
    <t>affidamento eterofamiliare</t>
  </si>
  <si>
    <t>affidamento intrafamiliare</t>
  </si>
  <si>
    <t xml:space="preserve">                     secondo la tipologia di affidamento e la cittadinanza - Anni 2013, 2014 e 2015</t>
  </si>
  <si>
    <r>
      <t>2013</t>
    </r>
    <r>
      <rPr>
        <vertAlign val="superscript"/>
        <sz val="9"/>
        <rFont val="Arial"/>
        <family val="2"/>
      </rPr>
      <t>(a)</t>
    </r>
  </si>
  <si>
    <t>(a) per 16 affidamenti non è specificata la tipologia</t>
  </si>
  <si>
    <t>Raggiungimento 18 anni</t>
  </si>
  <si>
    <t xml:space="preserve">                   secondo la motivazione cha ha portato alla conclusione - Anni 2013, 2014 e 2015</t>
  </si>
  <si>
    <t>coppie iscritte in banca dati</t>
  </si>
  <si>
    <t>persone singole iscritte in banca dati</t>
  </si>
  <si>
    <t>All'avvio del percorso di conoscenza/indagine psicosociale</t>
  </si>
  <si>
    <t>All'avvio dell'abbinamento</t>
  </si>
  <si>
    <t>Dopo il primo incontro con i soggetti interessati</t>
  </si>
  <si>
    <t>Dopo il percorso di conoscenza/indagine psicosociale</t>
  </si>
  <si>
    <t>Dopo la fase di formazione</t>
  </si>
  <si>
    <t>Fase del percorso</t>
  </si>
  <si>
    <t xml:space="preserve">                   in banca dati - Anno 2015</t>
  </si>
  <si>
    <t>Con altri minorenni in affidamento</t>
  </si>
  <si>
    <t xml:space="preserve">Con figli minorenni (naturali e adottivi) </t>
  </si>
  <si>
    <t>Con figli maggiorenni (naturali e adottivi)</t>
  </si>
  <si>
    <t>Senza figli</t>
  </si>
  <si>
    <t>Percorsi di conoscenza/indagine psicosociale</t>
  </si>
  <si>
    <t>Colloqui  per proposte di abbinamento</t>
  </si>
  <si>
    <t>Consulenze di supporto al Servizio Sociale nella formulazione dei progetti di affido</t>
  </si>
  <si>
    <t>Richieste di attivazione di affido ricevute dai Servizi territoriali</t>
  </si>
  <si>
    <t>Iniziative di promozione/sensibilizzazione realizzate</t>
  </si>
  <si>
    <t>Colloqui di supporto con famiglia affidataria</t>
  </si>
  <si>
    <t>Colloqui di supporto con bambini/ragazzi in affidamento familiare</t>
  </si>
  <si>
    <t xml:space="preserve">Incontri di gruppo per sostegno famiglie affidatarie </t>
  </si>
  <si>
    <t>Incontri di supervisione per gli operatori del Centro Affido</t>
  </si>
  <si>
    <t xml:space="preserve">                   al 31 dicembre di ogni anno - Anni 2013, 2014 e 2015</t>
  </si>
  <si>
    <t xml:space="preserve">Tavola 2.1 - Bambini e ragazzi per i quali è stata fatta richiesta di affidamento familiare nel corso </t>
  </si>
  <si>
    <t xml:space="preserve">                   Anno 2015</t>
  </si>
  <si>
    <t xml:space="preserve">                    secondo l'esito, il genere e la cittadinanza - Anni 2013, 2014 e 2015</t>
  </si>
  <si>
    <t xml:space="preserve">                   classe d'età e la cittadinanza - Anno 2015</t>
  </si>
  <si>
    <t>Apuane</t>
  </si>
  <si>
    <t>Pisana</t>
  </si>
  <si>
    <t>Livornese</t>
  </si>
  <si>
    <t>Valdarno Inferiore</t>
  </si>
  <si>
    <t>Grossetana</t>
  </si>
  <si>
    <t>Senese</t>
  </si>
  <si>
    <t>Mugello</t>
  </si>
  <si>
    <t>Empolese</t>
  </si>
  <si>
    <t>Valdera</t>
  </si>
  <si>
    <t>Versilia</t>
  </si>
  <si>
    <t>Fiorentina Nord Ovest</t>
  </si>
  <si>
    <t>Fiorentina Sud Est</t>
  </si>
  <si>
    <t>Alta Val d'Elsa</t>
  </si>
  <si>
    <t>Lunigiana</t>
  </si>
  <si>
    <t>Val di Cornia</t>
  </si>
  <si>
    <t>Pratese</t>
  </si>
  <si>
    <t>Valdichiana Aretina</t>
  </si>
  <si>
    <t>Zone socio-sanitarie/SdS</t>
  </si>
  <si>
    <t>di cui                                                                                 stranieri</t>
  </si>
  <si>
    <t>Piana di Lucca</t>
  </si>
  <si>
    <t>Val di Nievole</t>
  </si>
  <si>
    <t>Alta val di Cecina</t>
  </si>
  <si>
    <t>Val d'Era</t>
  </si>
  <si>
    <t>Alta val d'Elsa</t>
  </si>
  <si>
    <t>Val di Chiana Aretina</t>
  </si>
  <si>
    <t>Firenze</t>
  </si>
  <si>
    <t>Fiorentina Nord-Ovest</t>
  </si>
  <si>
    <t>Fiorentina Sud-Est</t>
  </si>
  <si>
    <t>Val d'Arno Inferiore</t>
  </si>
  <si>
    <t>Totale regionale</t>
  </si>
  <si>
    <t>Territorio</t>
  </si>
  <si>
    <t>Zonale</t>
  </si>
  <si>
    <t>Provincia</t>
  </si>
  <si>
    <t>Massa Carrara</t>
  </si>
  <si>
    <t>Ente gestore</t>
  </si>
  <si>
    <t>Soggetto titolare</t>
  </si>
  <si>
    <t>Tavola 1.1 - I Centri Affido sul territorio toscano - Anno 2015</t>
  </si>
  <si>
    <t>Tavola 1.2 - Ambito territoriale di riferimento del Centro Affido - Anno 2015</t>
  </si>
  <si>
    <t>Tavola 1.3 - Numero di centri affido per provincia - Anno 2015</t>
  </si>
  <si>
    <t>Soggetto pubblico</t>
  </si>
  <si>
    <t>Soggetto privato in appalto</t>
  </si>
  <si>
    <t>Altro soggetto</t>
  </si>
  <si>
    <t>Tavola 1.5 - Attività svolte dai Centri Affido nel corso dell'anno - Anno 2015</t>
  </si>
  <si>
    <t>Attività</t>
  </si>
  <si>
    <t xml:space="preserve">                           di cui con esito positivo</t>
  </si>
  <si>
    <t>consulenze di supporto al servizio sociale nella formulazione dei progetti di affido</t>
  </si>
  <si>
    <t>Tavola 1.6 - Attività specifiche realizzate dai Centri Affido nel corso dell'anno - Anni 2014 e 2015</t>
  </si>
  <si>
    <t>Motivi associati al carico familiare con altri figli</t>
  </si>
  <si>
    <t>Motivi legati al carico lavorativo</t>
  </si>
  <si>
    <t>Conclusione dell’affidamento familiare</t>
  </si>
  <si>
    <t>Perdita della motivazione all’affidamento</t>
  </si>
  <si>
    <t>Non indicato</t>
  </si>
  <si>
    <t>Motivazione principale</t>
  </si>
  <si>
    <t>Tipologia di gestione</t>
  </si>
  <si>
    <t>Centro Famiglia il Baobab</t>
  </si>
  <si>
    <t>Centro Affidi Arezzo</t>
  </si>
  <si>
    <t>Servizio Affidi Pratese</t>
  </si>
  <si>
    <t>Centro Affidi Grossetana</t>
  </si>
  <si>
    <t>n.d.</t>
  </si>
  <si>
    <t>Borgo San Lorenzo</t>
  </si>
  <si>
    <t>maschi</t>
  </si>
  <si>
    <t>femmine</t>
  </si>
  <si>
    <t>di cui affidamento in situazioni di emergenza</t>
  </si>
  <si>
    <t xml:space="preserve"> di cui nucleo affidatario individuato direttamente dal servizio territoriale dopo la richiesta</t>
  </si>
  <si>
    <t>% sul totale degli affidati</t>
  </si>
  <si>
    <t>Capitolo 3. Banche dati affidatari e aspiranti affidatari</t>
  </si>
  <si>
    <t xml:space="preserve">Con affidamento familiare in corso </t>
  </si>
  <si>
    <t xml:space="preserve">In abbinamento </t>
  </si>
  <si>
    <t xml:space="preserve">In attesa di abbinamento </t>
  </si>
  <si>
    <t>In “sospeso”</t>
  </si>
  <si>
    <t>Nuclei cancellati dalla banca dati</t>
  </si>
  <si>
    <t>colloqui  per proposte di abbinamento</t>
  </si>
  <si>
    <t xml:space="preserve">colloqui di informazione </t>
  </si>
  <si>
    <t xml:space="preserve">incontri di formazione  </t>
  </si>
  <si>
    <t>percorsi di conoscenza/ indagine psicosociale</t>
  </si>
  <si>
    <t>richieste di attivazione di affido ricevute dai Servizi territoriali</t>
  </si>
  <si>
    <t>iniziative di promozione/ sensibilizzazione realizzate</t>
  </si>
  <si>
    <t>colloqui di supporto con famiglia affidataria</t>
  </si>
  <si>
    <t>colloqui di supporto con  minori in affidamento familiare</t>
  </si>
  <si>
    <t>incontri di gruppo per sostegno famiglie affidatarie</t>
  </si>
  <si>
    <t>incontri di supervisione per gli operatori del Centro Affido</t>
  </si>
  <si>
    <t>Attività del Servizio</t>
  </si>
  <si>
    <t>n.d. = non disponibile</t>
  </si>
  <si>
    <t>di cui con esito positivo</t>
  </si>
  <si>
    <t>con disabilità certificata legge 104</t>
  </si>
  <si>
    <t xml:space="preserve">                    di cui</t>
  </si>
  <si>
    <t>con difficoltà/disturbi evolutivi specifici diagnosticati dalla U.O. NPIA</t>
  </si>
  <si>
    <t>con svantaggio socio-economico, linguistico e culturale (su indicazione dei servizi sociali Dir. MIUR 27/12/12)</t>
  </si>
  <si>
    <t>Tipologia familiare</t>
  </si>
  <si>
    <t>Tipo di abbinamento</t>
  </si>
  <si>
    <t>Centri affido</t>
  </si>
  <si>
    <t>Casa dell’Affidamento - Sds Valdinievole</t>
  </si>
  <si>
    <t>Valdinievole</t>
  </si>
  <si>
    <t>Pistoiese</t>
  </si>
  <si>
    <t>Alta Val di Cecina</t>
  </si>
  <si>
    <t>Aretina</t>
  </si>
  <si>
    <t>Bassa Val di Cecina</t>
  </si>
  <si>
    <t>Piombino</t>
  </si>
  <si>
    <t>Arezzo</t>
  </si>
  <si>
    <t>Volterra</t>
  </si>
  <si>
    <t>Sesto Fiorentino</t>
  </si>
  <si>
    <t>Lucca</t>
  </si>
  <si>
    <t>Pistoia</t>
  </si>
  <si>
    <t>Pisa</t>
  </si>
  <si>
    <t>Massa</t>
  </si>
  <si>
    <t>San Miniato</t>
  </si>
  <si>
    <t>Cortona</t>
  </si>
  <si>
    <t>Empoli</t>
  </si>
  <si>
    <t>Grosseto</t>
  </si>
  <si>
    <t>Comune capofila</t>
  </si>
  <si>
    <t>Prato</t>
  </si>
  <si>
    <t>Bagno a Ripoli</t>
  </si>
  <si>
    <t>Pontedera</t>
  </si>
  <si>
    <t>Livorno</t>
  </si>
  <si>
    <t>Siena</t>
  </si>
  <si>
    <t>dal titolare</t>
  </si>
  <si>
    <t>da soggetto privato in appalto</t>
  </si>
  <si>
    <t>da altro soggetto pubblico</t>
  </si>
  <si>
    <t>I DATI DEI CENTRI AFFIDO IN TOSCANA</t>
  </si>
  <si>
    <t>Capitolo 1. Le caratteristiche dei Centri Affido</t>
  </si>
  <si>
    <t>Bambini per i quali è stata fatta richiesta di affidamento nel corso dell'anno</t>
  </si>
  <si>
    <t>Bambini affidati nel corso dell'anno</t>
  </si>
  <si>
    <t>Bambini che hanno terminato l'affido nel corso dell'anno</t>
  </si>
  <si>
    <t>Bambini in affidamento familiare al 31/12/2015</t>
  </si>
  <si>
    <t>meno di 3 mesi</t>
  </si>
  <si>
    <t>da 3 a 6 mesi</t>
  </si>
  <si>
    <t>da 7 a 12 mesi</t>
  </si>
  <si>
    <t>da 13 a 24 mesi</t>
  </si>
  <si>
    <t>da 25 a 36 mesi</t>
  </si>
  <si>
    <t>da 37 a 48 mesi</t>
  </si>
  <si>
    <t>da oltre 48 mesi</t>
  </si>
  <si>
    <t>Durata</t>
  </si>
  <si>
    <t>italiani</t>
  </si>
  <si>
    <t>Bambini per i quali terminato l'affidamento nel corso dell'anno</t>
  </si>
  <si>
    <t>Residenza</t>
  </si>
  <si>
    <t>v.a.</t>
  </si>
  <si>
    <t>% sul totale</t>
  </si>
  <si>
    <t>Stesso comune</t>
  </si>
  <si>
    <t>Altro comune della stessa zona sociosanitaria/SdS</t>
  </si>
  <si>
    <t>Altro comune in Toscana</t>
  </si>
  <si>
    <t>Altra regione</t>
  </si>
  <si>
    <t>Residenziale full time</t>
  </si>
  <si>
    <t>Residenziale part time</t>
  </si>
  <si>
    <t>Diurno</t>
  </si>
  <si>
    <t>Tipologia di affido</t>
  </si>
  <si>
    <t>Tipologia di affidamento</t>
  </si>
  <si>
    <t>Affidamento omoculturale eterofamiliare</t>
  </si>
  <si>
    <t>Affidamento omoculturale intrafamiliare</t>
  </si>
  <si>
    <t>Affidamento eteroculturale</t>
  </si>
  <si>
    <t>Totale bambini e ragazzi con BES</t>
  </si>
  <si>
    <t>Bambini in affidamento con bisogni educativi speciali</t>
  </si>
  <si>
    <t>Nascita di un figlio</t>
  </si>
  <si>
    <t>Adozione</t>
  </si>
  <si>
    <t>Cambiamento di residenza del nucleo</t>
  </si>
  <si>
    <t>Insorgenza di problemi di coppia, familiari, personali</t>
  </si>
  <si>
    <t>Totale</t>
  </si>
  <si>
    <t>TAVOLE STATISTICHE</t>
  </si>
  <si>
    <t>-</t>
  </si>
  <si>
    <t>Dati al 31/12/2015</t>
  </si>
  <si>
    <t xml:space="preserve">    </t>
  </si>
  <si>
    <t xml:space="preserve">    DATI AL 31/12/2015</t>
  </si>
  <si>
    <t>stranieri</t>
  </si>
  <si>
    <t>totale</t>
  </si>
  <si>
    <t>6-10 anni</t>
  </si>
  <si>
    <t>Maschi</t>
  </si>
  <si>
    <t>Femmine</t>
  </si>
  <si>
    <t>Italiani</t>
  </si>
  <si>
    <t>Stranieri</t>
  </si>
  <si>
    <t>Altro</t>
  </si>
  <si>
    <t>di cui MSNA</t>
  </si>
  <si>
    <t>Classi d'età</t>
  </si>
  <si>
    <t>11-14 anni</t>
  </si>
  <si>
    <t>15-17 anni</t>
  </si>
  <si>
    <t>18 e oltre</t>
  </si>
  <si>
    <t>da altro soggetto</t>
  </si>
  <si>
    <t>Cittadinanza</t>
  </si>
  <si>
    <t>0-2 anni</t>
  </si>
  <si>
    <t>3-5 anni</t>
  </si>
  <si>
    <t>Affidamento familiare avviato</t>
  </si>
  <si>
    <t>Affidamento familiare in attesa di avvio</t>
  </si>
  <si>
    <t>Cambio progetto perché il bambino è inserito in comunità</t>
  </si>
  <si>
    <t xml:space="preserve">Cambio progetto perché il bambino rimane in famiglia </t>
  </si>
  <si>
    <t>Informazione non disponibile</t>
  </si>
  <si>
    <t xml:space="preserve">Altro </t>
  </si>
  <si>
    <t xml:space="preserve">Cambio progetto perché il bambino rimane nel contesto di accoglienza in cui già vive </t>
  </si>
  <si>
    <t>Rientro famiglia di origine</t>
  </si>
  <si>
    <t>Collocamento in affidamento familiare preadottivo</t>
  </si>
  <si>
    <t>Collocamento in altra famiglia affidataria</t>
  </si>
  <si>
    <t>Raggiungimento di una vita autonoma</t>
  </si>
  <si>
    <t>Trasferimento in servizio residenziale</t>
  </si>
  <si>
    <t>Allontanamento volontario inaspettato</t>
  </si>
  <si>
    <t>Motivazione</t>
  </si>
  <si>
    <t>Esito</t>
  </si>
  <si>
    <t>Capitolo 2. Utenza dei Centri Affido</t>
  </si>
  <si>
    <t>La Rete a Colori</t>
  </si>
  <si>
    <t>Centro Affidi</t>
  </si>
  <si>
    <t>Centro Affidi Arcobaleno</t>
  </si>
  <si>
    <t>Centro Affidi Zona Fiorentina Nord Ovest</t>
  </si>
  <si>
    <t>Centro Affidi Zona Fiorentina Sud-Est</t>
  </si>
  <si>
    <t>Centro Affidi Comune di  Firenze</t>
  </si>
  <si>
    <t>Centro Affidi del Comune di Livorno e Collesalvetti</t>
  </si>
  <si>
    <t>Centro Affidi Piana di Lucca</t>
  </si>
  <si>
    <t>Centro Affidi dei Comuni della zona Pistoiese</t>
  </si>
  <si>
    <t>Centro Affidi  Il Girasole</t>
  </si>
  <si>
    <t>Servizio Affidi</t>
  </si>
  <si>
    <t>Centro Affidi Comune di Massa e Azienda Usl</t>
  </si>
  <si>
    <t>Centro Affidi Gian Burrasca</t>
  </si>
  <si>
    <t>Centro Affidi Raggi di  Sole</t>
  </si>
  <si>
    <t>TURA Spazio Affidi Valdichiana Aretina</t>
  </si>
  <si>
    <t>Centro Affidi Il Mugello</t>
  </si>
  <si>
    <t>Centro Affidi Seconda Stella</t>
  </si>
  <si>
    <t>Centro Affidi Il Canguro</t>
  </si>
  <si>
    <t>Centro Affidi Bassa Val di Cecina</t>
  </si>
  <si>
    <t>Centro Affidi La Cicogna</t>
  </si>
  <si>
    <t>Centro Minori e Famiglie "Pollicino"</t>
  </si>
  <si>
    <t>Ambito territoriale di riferimento</t>
  </si>
  <si>
    <t>Comunale</t>
  </si>
  <si>
    <t>Sovrazonale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</si>
</sst>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[$€-2]\ * #,##0.00_-;\-[$€-2]\ * #,##0.00_-;_-[$€-2]\ * \-??_-"/>
    <numFmt numFmtId="171" formatCode="&quot;L.&quot;\ #,##0;[Red]\-&quot;L.&quot;\ #,##0"/>
    <numFmt numFmtId="172" formatCode="0.0"/>
    <numFmt numFmtId="173" formatCode="###0"/>
    <numFmt numFmtId="174" formatCode="####.0"/>
  </numFmts>
  <fonts count="7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9"/>
      <name val="Cambria"/>
      <family val="1"/>
    </font>
    <font>
      <i/>
      <sz val="10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9"/>
      <name val="Cambria"/>
      <family val="1"/>
    </font>
    <font>
      <sz val="10"/>
      <name val="Cambria"/>
      <family val="1"/>
    </font>
    <font>
      <sz val="8"/>
      <name val="Arial"/>
      <family val="2"/>
    </font>
    <font>
      <sz val="10"/>
      <name val="Verdana"/>
      <family val="0"/>
    </font>
    <font>
      <b/>
      <sz val="9"/>
      <color indexed="8"/>
      <name val="Arial"/>
      <family val="2"/>
    </font>
    <font>
      <b/>
      <sz val="10"/>
      <color indexed="8"/>
      <name val="Arial Bold"/>
      <family val="0"/>
    </font>
    <font>
      <b/>
      <sz val="12"/>
      <color indexed="8"/>
      <name val="Arial Bold"/>
      <family val="0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vertAlign val="superscript"/>
      <sz val="9"/>
      <name val="Arial"/>
      <family val="2"/>
    </font>
    <font>
      <i/>
      <sz val="10"/>
      <name val="Cambria"/>
      <family val="1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170" fontId="4" fillId="0" borderId="0">
      <alignment/>
      <protection/>
    </xf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18" fillId="0" borderId="0">
      <alignment/>
      <protection/>
    </xf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9" applyFont="1" applyBorder="1">
      <alignment/>
      <protection/>
    </xf>
    <xf numFmtId="0" fontId="8" fillId="0" borderId="0" xfId="49" applyFont="1" applyBorder="1">
      <alignment/>
      <protection/>
    </xf>
    <xf numFmtId="0" fontId="9" fillId="0" borderId="10" xfId="49" applyFont="1" applyBorder="1">
      <alignment/>
      <protection/>
    </xf>
    <xf numFmtId="0" fontId="12" fillId="0" borderId="0" xfId="0" applyFont="1" applyAlignment="1">
      <alignment/>
    </xf>
    <xf numFmtId="0" fontId="10" fillId="0" borderId="11" xfId="0" applyFont="1" applyBorder="1" applyAlignment="1">
      <alignment/>
    </xf>
    <xf numFmtId="0" fontId="8" fillId="0" borderId="11" xfId="49" applyFont="1" applyBorder="1">
      <alignment/>
      <protection/>
    </xf>
    <xf numFmtId="0" fontId="14" fillId="0" borderId="0" xfId="56" applyFont="1" applyAlignment="1">
      <alignment horizontal="center"/>
      <protection/>
    </xf>
    <xf numFmtId="0" fontId="4" fillId="0" borderId="0" xfId="56">
      <alignment/>
      <protection/>
    </xf>
    <xf numFmtId="0" fontId="4" fillId="0" borderId="0" xfId="56" applyAlignment="1">
      <alignment/>
      <protection/>
    </xf>
    <xf numFmtId="0" fontId="17" fillId="0" borderId="0" xfId="56" applyFont="1" applyAlignment="1">
      <alignment horizontal="justify"/>
      <protection/>
    </xf>
    <xf numFmtId="0" fontId="16" fillId="0" borderId="0" xfId="56" applyFont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49" applyFont="1" applyBorder="1">
      <alignment/>
      <protection/>
    </xf>
    <xf numFmtId="49" fontId="0" fillId="0" borderId="0" xfId="0" applyNumberFormat="1" applyFont="1" applyAlignment="1">
      <alignment/>
    </xf>
    <xf numFmtId="0" fontId="13" fillId="0" borderId="0" xfId="58" applyFont="1">
      <alignment/>
      <protection/>
    </xf>
    <xf numFmtId="0" fontId="4" fillId="0" borderId="0" xfId="58">
      <alignment/>
      <protection/>
    </xf>
    <xf numFmtId="0" fontId="19" fillId="0" borderId="0" xfId="58" applyFont="1">
      <alignment/>
      <protection/>
    </xf>
    <xf numFmtId="0" fontId="20" fillId="0" borderId="0" xfId="49" applyFont="1">
      <alignment/>
      <protection/>
    </xf>
    <xf numFmtId="0" fontId="4" fillId="0" borderId="0" xfId="49">
      <alignment/>
      <protection/>
    </xf>
    <xf numFmtId="0" fontId="7" fillId="0" borderId="0" xfId="49" applyFont="1">
      <alignment/>
      <protection/>
    </xf>
    <xf numFmtId="0" fontId="7" fillId="0" borderId="10" xfId="49" applyFont="1" applyBorder="1">
      <alignment/>
      <protection/>
    </xf>
    <xf numFmtId="0" fontId="7" fillId="0" borderId="11" xfId="49" applyFont="1" applyBorder="1">
      <alignment/>
      <protection/>
    </xf>
    <xf numFmtId="0" fontId="7" fillId="0" borderId="12" xfId="49" applyFont="1" applyBorder="1" applyAlignment="1">
      <alignment horizontal="right" wrapText="1"/>
      <protection/>
    </xf>
    <xf numFmtId="0" fontId="7" fillId="0" borderId="0" xfId="49" applyFont="1" applyBorder="1" applyAlignment="1">
      <alignment horizontal="left"/>
      <protection/>
    </xf>
    <xf numFmtId="0" fontId="7" fillId="0" borderId="0" xfId="49" applyFont="1" applyBorder="1" applyAlignment="1">
      <alignment horizontal="right" wrapText="1"/>
      <protection/>
    </xf>
    <xf numFmtId="0" fontId="7" fillId="0" borderId="0" xfId="49" applyFont="1" applyBorder="1" applyAlignment="1">
      <alignment wrapText="1"/>
      <protection/>
    </xf>
    <xf numFmtId="0" fontId="7" fillId="0" borderId="0" xfId="58" applyNumberFormat="1" applyFont="1" applyBorder="1">
      <alignment/>
      <protection/>
    </xf>
    <xf numFmtId="0" fontId="7" fillId="0" borderId="0" xfId="49" applyNumberFormat="1" applyFont="1" applyBorder="1" applyProtection="1">
      <alignment/>
      <protection locked="0"/>
    </xf>
    <xf numFmtId="0" fontId="9" fillId="0" borderId="10" xfId="49" applyNumberFormat="1" applyFont="1" applyBorder="1" applyProtection="1">
      <alignment/>
      <protection locked="0"/>
    </xf>
    <xf numFmtId="0" fontId="21" fillId="0" borderId="0" xfId="58" applyFont="1" applyFill="1" applyBorder="1" applyAlignment="1">
      <alignment horizontal="left"/>
      <protection/>
    </xf>
    <xf numFmtId="0" fontId="4" fillId="0" borderId="0" xfId="49" applyBorder="1">
      <alignment/>
      <protection/>
    </xf>
    <xf numFmtId="0" fontId="4" fillId="0" borderId="0" xfId="58" applyAlignment="1">
      <alignment horizontal="left"/>
      <protection/>
    </xf>
    <xf numFmtId="0" fontId="4" fillId="0" borderId="0" xfId="58" applyNumberFormat="1">
      <alignment/>
      <protection/>
    </xf>
    <xf numFmtId="0" fontId="4" fillId="0" borderId="0" xfId="58" applyNumberFormat="1" applyBorder="1">
      <alignment/>
      <protection/>
    </xf>
    <xf numFmtId="0" fontId="22" fillId="0" borderId="0" xfId="58" applyFont="1" applyBorder="1" applyAlignment="1">
      <alignment horizontal="left"/>
      <protection/>
    </xf>
    <xf numFmtId="0" fontId="22" fillId="0" borderId="0" xfId="58" applyNumberFormat="1" applyFont="1" applyBorder="1">
      <alignment/>
      <protection/>
    </xf>
    <xf numFmtId="0" fontId="22" fillId="0" borderId="0" xfId="58" applyFont="1" applyBorder="1">
      <alignment/>
      <protection/>
    </xf>
    <xf numFmtId="0" fontId="22" fillId="0" borderId="0" xfId="49" applyFont="1" applyBorder="1">
      <alignment/>
      <protection/>
    </xf>
    <xf numFmtId="0" fontId="10" fillId="0" borderId="0" xfId="58" applyFont="1" applyBorder="1" applyAlignment="1">
      <alignment horizontal="left" vertical="top" wrapText="1"/>
      <protection/>
    </xf>
    <xf numFmtId="1" fontId="7" fillId="0" borderId="0" xfId="49" applyNumberFormat="1" applyFont="1">
      <alignment/>
      <protection/>
    </xf>
    <xf numFmtId="1" fontId="9" fillId="0" borderId="10" xfId="49" applyNumberFormat="1" applyFont="1" applyBorder="1">
      <alignment/>
      <protection/>
    </xf>
    <xf numFmtId="0" fontId="7" fillId="0" borderId="10" xfId="49" applyFont="1" applyBorder="1" applyAlignment="1">
      <alignment horizontal="left"/>
      <protection/>
    </xf>
    <xf numFmtId="0" fontId="7" fillId="0" borderId="10" xfId="49" applyFont="1" applyBorder="1" applyAlignment="1">
      <alignment horizontal="right"/>
      <protection/>
    </xf>
    <xf numFmtId="0" fontId="7" fillId="0" borderId="10" xfId="49" applyFont="1" applyBorder="1" applyAlignment="1">
      <alignment horizontal="right" wrapText="1"/>
      <protection/>
    </xf>
    <xf numFmtId="1" fontId="4" fillId="0" borderId="0" xfId="49" applyNumberFormat="1">
      <alignment/>
      <protection/>
    </xf>
    <xf numFmtId="1" fontId="9" fillId="0" borderId="0" xfId="49" applyNumberFormat="1" applyFont="1" applyBorder="1">
      <alignment/>
      <protection/>
    </xf>
    <xf numFmtId="0" fontId="23" fillId="0" borderId="0" xfId="49" applyFont="1">
      <alignment/>
      <protection/>
    </xf>
    <xf numFmtId="1" fontId="8" fillId="0" borderId="0" xfId="49" applyNumberFormat="1" applyFont="1">
      <alignment/>
      <protection/>
    </xf>
    <xf numFmtId="0" fontId="24" fillId="0" borderId="0" xfId="58" applyFont="1" applyBorder="1" applyAlignment="1">
      <alignment horizontal="left" vertical="top" wrapText="1"/>
      <protection/>
    </xf>
    <xf numFmtId="1" fontId="8" fillId="0" borderId="0" xfId="49" applyNumberFormat="1" applyFont="1" applyBorder="1">
      <alignment/>
      <protection/>
    </xf>
    <xf numFmtId="1" fontId="7" fillId="0" borderId="0" xfId="58" applyNumberFormat="1" applyFont="1">
      <alignment/>
      <protection/>
    </xf>
    <xf numFmtId="0" fontId="8" fillId="0" borderId="12" xfId="49" applyFont="1" applyBorder="1" applyAlignment="1">
      <alignment horizontal="right" wrapText="1"/>
      <protection/>
    </xf>
    <xf numFmtId="0" fontId="8" fillId="0" borderId="0" xfId="49" applyFont="1">
      <alignment/>
      <protection/>
    </xf>
    <xf numFmtId="0" fontId="8" fillId="0" borderId="10" xfId="49" applyFont="1" applyBorder="1" applyAlignment="1">
      <alignment horizontal="right" wrapText="1"/>
      <protection/>
    </xf>
    <xf numFmtId="0" fontId="4" fillId="0" borderId="10" xfId="49" applyBorder="1">
      <alignment/>
      <protection/>
    </xf>
    <xf numFmtId="0" fontId="8" fillId="0" borderId="0" xfId="58" applyNumberFormat="1" applyFont="1" applyBorder="1">
      <alignment/>
      <protection/>
    </xf>
    <xf numFmtId="0" fontId="25" fillId="0" borderId="10" xfId="49" applyNumberFormat="1" applyFont="1" applyBorder="1" applyProtection="1">
      <alignment/>
      <protection locked="0"/>
    </xf>
    <xf numFmtId="0" fontId="23" fillId="0" borderId="0" xfId="49" applyFont="1" applyBorder="1">
      <alignment/>
      <protection/>
    </xf>
    <xf numFmtId="0" fontId="23" fillId="0" borderId="0" xfId="58" applyNumberFormat="1" applyFont="1" applyBorder="1">
      <alignment/>
      <protection/>
    </xf>
    <xf numFmtId="0" fontId="26" fillId="0" borderId="0" xfId="58" applyNumberFormat="1" applyFont="1" applyBorder="1">
      <alignment/>
      <protection/>
    </xf>
    <xf numFmtId="0" fontId="26" fillId="0" borderId="0" xfId="49" applyFont="1" applyBorder="1">
      <alignment/>
      <protection/>
    </xf>
    <xf numFmtId="0" fontId="4" fillId="0" borderId="0" xfId="49" applyFont="1">
      <alignment/>
      <protection/>
    </xf>
    <xf numFmtId="172" fontId="8" fillId="0" borderId="0" xfId="58" applyNumberFormat="1" applyFont="1" applyBorder="1">
      <alignment/>
      <protection/>
    </xf>
    <xf numFmtId="172" fontId="25" fillId="0" borderId="10" xfId="49" applyNumberFormat="1" applyFont="1" applyBorder="1" applyProtection="1">
      <alignment/>
      <protection locked="0"/>
    </xf>
    <xf numFmtId="0" fontId="10" fillId="0" borderId="0" xfId="59" applyFont="1" applyBorder="1" applyAlignment="1">
      <alignment horizontal="left" vertical="top" wrapText="1"/>
      <protection/>
    </xf>
    <xf numFmtId="1" fontId="7" fillId="0" borderId="0" xfId="59" applyNumberFormat="1" applyFont="1">
      <alignment/>
      <protection/>
    </xf>
    <xf numFmtId="0" fontId="24" fillId="0" borderId="0" xfId="59" applyFont="1" applyBorder="1" applyAlignment="1">
      <alignment horizontal="left" vertical="top" wrapText="1"/>
      <protection/>
    </xf>
    <xf numFmtId="1" fontId="8" fillId="0" borderId="0" xfId="59" applyNumberFormat="1" applyFont="1" applyBorder="1">
      <alignment/>
      <protection/>
    </xf>
    <xf numFmtId="172" fontId="8" fillId="0" borderId="10" xfId="49" applyNumberFormat="1" applyFont="1" applyBorder="1">
      <alignment/>
      <protection/>
    </xf>
    <xf numFmtId="0" fontId="4" fillId="0" borderId="0" xfId="59" applyAlignment="1">
      <alignment horizontal="left"/>
      <protection/>
    </xf>
    <xf numFmtId="0" fontId="4" fillId="0" borderId="0" xfId="59" applyNumberFormat="1">
      <alignment/>
      <protection/>
    </xf>
    <xf numFmtId="0" fontId="4" fillId="0" borderId="11" xfId="49" applyBorder="1">
      <alignment/>
      <protection/>
    </xf>
    <xf numFmtId="0" fontId="4" fillId="0" borderId="0" xfId="58" applyFont="1" applyAlignment="1">
      <alignment horizontal="left"/>
      <protection/>
    </xf>
    <xf numFmtId="0" fontId="27" fillId="0" borderId="0" xfId="58" applyFont="1" applyBorder="1" applyAlignment="1">
      <alignment horizontal="left"/>
      <protection/>
    </xf>
    <xf numFmtId="0" fontId="27" fillId="0" borderId="0" xfId="58" applyFont="1" applyBorder="1">
      <alignment/>
      <protection/>
    </xf>
    <xf numFmtId="0" fontId="27" fillId="0" borderId="0" xfId="49" applyFont="1" applyBorder="1">
      <alignment/>
      <protection/>
    </xf>
    <xf numFmtId="0" fontId="0" fillId="0" borderId="0" xfId="0" applyAlignment="1">
      <alignment horizontal="center"/>
    </xf>
    <xf numFmtId="0" fontId="7" fillId="0" borderId="0" xfId="49" applyFont="1" applyBorder="1" applyAlignment="1">
      <alignment horizontal="center"/>
      <protection/>
    </xf>
    <xf numFmtId="0" fontId="7" fillId="0" borderId="10" xfId="49" applyFont="1" applyBorder="1" applyAlignment="1">
      <alignment horizontal="center"/>
      <protection/>
    </xf>
    <xf numFmtId="0" fontId="10" fillId="0" borderId="12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8" fillId="0" borderId="0" xfId="49" applyNumberFormat="1" applyFont="1" applyBorder="1" applyProtection="1">
      <alignment/>
      <protection locked="0"/>
    </xf>
    <xf numFmtId="0" fontId="24" fillId="0" borderId="0" xfId="58" applyFont="1" applyBorder="1" applyAlignment="1">
      <alignment horizontal="right" vertical="top" wrapText="1"/>
      <protection/>
    </xf>
    <xf numFmtId="1" fontId="8" fillId="0" borderId="0" xfId="58" applyNumberFormat="1" applyFont="1" applyAlignment="1">
      <alignment horizontal="right"/>
      <protection/>
    </xf>
    <xf numFmtId="0" fontId="7" fillId="0" borderId="10" xfId="49" applyFont="1" applyBorder="1" applyAlignment="1">
      <alignment wrapText="1"/>
      <protection/>
    </xf>
    <xf numFmtId="172" fontId="25" fillId="0" borderId="10" xfId="58" applyNumberFormat="1" applyFont="1" applyBorder="1">
      <alignment/>
      <protection/>
    </xf>
    <xf numFmtId="172" fontId="8" fillId="0" borderId="0" xfId="58" applyNumberFormat="1" applyFont="1" applyBorder="1" applyAlignment="1">
      <alignment horizontal="right"/>
      <protection/>
    </xf>
    <xf numFmtId="172" fontId="8" fillId="0" borderId="0" xfId="49" applyNumberFormat="1" applyFont="1">
      <alignment/>
      <protection/>
    </xf>
    <xf numFmtId="0" fontId="24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0" xfId="49" applyFont="1" applyFill="1">
      <alignment/>
      <protection/>
    </xf>
    <xf numFmtId="0" fontId="10" fillId="0" borderId="0" xfId="0" applyFont="1" applyBorder="1" applyAlignment="1">
      <alignment horizontal="center"/>
    </xf>
    <xf numFmtId="3" fontId="9" fillId="0" borderId="10" xfId="49" applyNumberFormat="1" applyFont="1" applyBorder="1" applyAlignment="1">
      <alignment horizontal="center"/>
      <protection/>
    </xf>
    <xf numFmtId="3" fontId="9" fillId="0" borderId="10" xfId="49" applyNumberFormat="1" applyFont="1" applyBorder="1" applyAlignment="1">
      <alignment horizontal="left"/>
      <protection/>
    </xf>
    <xf numFmtId="0" fontId="9" fillId="0" borderId="11" xfId="49" applyFont="1" applyBorder="1" applyAlignment="1">
      <alignment/>
      <protection/>
    </xf>
    <xf numFmtId="172" fontId="8" fillId="0" borderId="0" xfId="58" applyNumberFormat="1" applyFont="1">
      <alignment/>
      <protection/>
    </xf>
    <xf numFmtId="0" fontId="9" fillId="0" borderId="10" xfId="58" applyNumberFormat="1" applyFont="1" applyFill="1" applyBorder="1">
      <alignment/>
      <protection/>
    </xf>
    <xf numFmtId="1" fontId="9" fillId="0" borderId="10" xfId="58" applyNumberFormat="1" applyFont="1" applyFill="1" applyBorder="1">
      <alignment/>
      <protection/>
    </xf>
    <xf numFmtId="0" fontId="7" fillId="0" borderId="11" xfId="49" applyFont="1" applyBorder="1" applyAlignment="1">
      <alignment horizontal="center" wrapText="1"/>
      <protection/>
    </xf>
    <xf numFmtId="172" fontId="25" fillId="0" borderId="10" xfId="49" applyNumberFormat="1" applyFont="1" applyBorder="1">
      <alignment/>
      <protection/>
    </xf>
    <xf numFmtId="0" fontId="9" fillId="0" borderId="10" xfId="49" applyFont="1" applyFill="1" applyBorder="1">
      <alignment/>
      <protection/>
    </xf>
    <xf numFmtId="0" fontId="9" fillId="0" borderId="10" xfId="49" applyNumberFormat="1" applyFont="1" applyFill="1" applyBorder="1" applyProtection="1">
      <alignment/>
      <protection locked="0"/>
    </xf>
    <xf numFmtId="172" fontId="25" fillId="0" borderId="10" xfId="58" applyNumberFormat="1" applyFont="1" applyFill="1" applyBorder="1">
      <alignment/>
      <protection/>
    </xf>
    <xf numFmtId="0" fontId="24" fillId="0" borderId="0" xfId="59" applyFont="1" applyBorder="1" applyAlignment="1">
      <alignment horizontal="right" vertical="top" wrapText="1"/>
      <protection/>
    </xf>
    <xf numFmtId="0" fontId="24" fillId="0" borderId="10" xfId="59" applyFont="1" applyBorder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7" fillId="0" borderId="10" xfId="58" applyNumberFormat="1" applyFont="1" applyBorder="1">
      <alignment/>
      <protection/>
    </xf>
    <xf numFmtId="172" fontId="8" fillId="0" borderId="10" xfId="58" applyNumberFormat="1" applyFont="1" applyBorder="1">
      <alignment/>
      <protection/>
    </xf>
    <xf numFmtId="0" fontId="20" fillId="0" borderId="0" xfId="49" applyFont="1" applyFill="1">
      <alignment/>
      <protection/>
    </xf>
    <xf numFmtId="172" fontId="8" fillId="0" borderId="0" xfId="58" applyNumberFormat="1" applyFont="1" applyAlignment="1" quotePrefix="1">
      <alignment horizontal="right"/>
      <protection/>
    </xf>
    <xf numFmtId="0" fontId="29" fillId="0" borderId="0" xfId="60" applyFill="1">
      <alignment/>
      <protection/>
    </xf>
    <xf numFmtId="0" fontId="29" fillId="0" borderId="0" xfId="60">
      <alignment/>
      <protection/>
    </xf>
    <xf numFmtId="0" fontId="20" fillId="0" borderId="0" xfId="60" applyFont="1" applyFill="1">
      <alignment/>
      <protection/>
    </xf>
    <xf numFmtId="0" fontId="7" fillId="0" borderId="11" xfId="60" applyFont="1" applyFill="1" applyBorder="1">
      <alignment/>
      <protection/>
    </xf>
    <xf numFmtId="0" fontId="7" fillId="0" borderId="10" xfId="60" applyFont="1" applyFill="1" applyBorder="1">
      <alignment/>
      <protection/>
    </xf>
    <xf numFmtId="0" fontId="7" fillId="0" borderId="10" xfId="60" applyFont="1" applyFill="1" applyBorder="1" applyAlignment="1">
      <alignment horizontal="right" wrapText="1"/>
      <protection/>
    </xf>
    <xf numFmtId="0" fontId="8" fillId="0" borderId="10" xfId="60" applyNumberFormat="1" applyFont="1" applyFill="1" applyBorder="1" applyAlignment="1">
      <alignment horizontal="right" wrapText="1"/>
      <protection/>
    </xf>
    <xf numFmtId="0" fontId="8" fillId="0" borderId="10" xfId="60" applyFont="1" applyFill="1" applyBorder="1" applyAlignment="1">
      <alignment horizontal="right" wrapText="1"/>
      <protection/>
    </xf>
    <xf numFmtId="0" fontId="7" fillId="0" borderId="0" xfId="60" applyFont="1" applyFill="1">
      <alignment/>
      <protection/>
    </xf>
    <xf numFmtId="0" fontId="10" fillId="0" borderId="0" xfId="60" applyFont="1" applyFill="1" applyBorder="1">
      <alignment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30" fillId="0" borderId="10" xfId="49" applyFont="1" applyFill="1" applyBorder="1" applyAlignment="1">
      <alignment/>
      <protection/>
    </xf>
    <xf numFmtId="3" fontId="30" fillId="0" borderId="10" xfId="60" applyNumberFormat="1" applyFont="1" applyFill="1" applyBorder="1">
      <alignment/>
      <protection/>
    </xf>
    <xf numFmtId="0" fontId="25" fillId="0" borderId="10" xfId="60" applyFont="1" applyFill="1" applyBorder="1">
      <alignment/>
      <protection/>
    </xf>
    <xf numFmtId="0" fontId="7" fillId="0" borderId="11" xfId="49" applyFont="1" applyBorder="1" applyAlignment="1">
      <alignment horizontal="left"/>
      <protection/>
    </xf>
    <xf numFmtId="0" fontId="0" fillId="0" borderId="0" xfId="0" applyBorder="1" applyAlignment="1">
      <alignment/>
    </xf>
    <xf numFmtId="174" fontId="10" fillId="0" borderId="0" xfId="61" applyNumberFormat="1" applyFont="1" applyBorder="1" applyAlignment="1">
      <alignment horizontal="right" vertical="top"/>
      <protection/>
    </xf>
    <xf numFmtId="0" fontId="0" fillId="0" borderId="0" xfId="0" applyAlignment="1">
      <alignment horizontal="right"/>
    </xf>
    <xf numFmtId="0" fontId="31" fillId="0" borderId="0" xfId="61" applyFont="1" applyBorder="1" applyAlignment="1">
      <alignment vertical="center"/>
      <protection/>
    </xf>
    <xf numFmtId="0" fontId="32" fillId="0" borderId="10" xfId="61" applyFont="1" applyBorder="1" applyAlignment="1">
      <alignment vertical="center"/>
      <protection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6" fillId="0" borderId="0" xfId="61" applyFont="1" applyFill="1" applyBorder="1" applyAlignment="1">
      <alignment horizontal="left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/>
    </xf>
    <xf numFmtId="1" fontId="0" fillId="0" borderId="0" xfId="0" applyNumberFormat="1" applyAlignment="1">
      <alignment horizontal="right"/>
    </xf>
    <xf numFmtId="173" fontId="10" fillId="0" borderId="0" xfId="61" applyNumberFormat="1" applyFont="1" applyBorder="1" applyAlignment="1">
      <alignment horizontal="right"/>
      <protection/>
    </xf>
    <xf numFmtId="174" fontId="10" fillId="0" borderId="0" xfId="61" applyNumberFormat="1" applyFont="1" applyBorder="1" applyAlignment="1">
      <alignment horizontal="right"/>
      <protection/>
    </xf>
    <xf numFmtId="0" fontId="4" fillId="0" borderId="0" xfId="61" applyBorder="1" applyAlignment="1">
      <alignment horizontal="right" vertical="center"/>
      <protection/>
    </xf>
    <xf numFmtId="173" fontId="10" fillId="0" borderId="11" xfId="62" applyNumberFormat="1" applyFont="1" applyBorder="1" applyAlignment="1">
      <alignment horizontal="right" vertical="center"/>
      <protection/>
    </xf>
    <xf numFmtId="173" fontId="10" fillId="0" borderId="0" xfId="62" applyNumberFormat="1" applyFont="1" applyBorder="1" applyAlignment="1">
      <alignment horizontal="right" vertical="center"/>
      <protection/>
    </xf>
    <xf numFmtId="173" fontId="10" fillId="0" borderId="0" xfId="0" applyNumberFormat="1" applyFont="1" applyBorder="1" applyAlignment="1">
      <alignment horizontal="right" vertical="center"/>
    </xf>
    <xf numFmtId="173" fontId="30" fillId="0" borderId="10" xfId="62" applyNumberFormat="1" applyFont="1" applyBorder="1" applyAlignment="1">
      <alignment horizontal="right" vertical="center"/>
      <protection/>
    </xf>
    <xf numFmtId="0" fontId="10" fillId="0" borderId="0" xfId="0" applyFont="1" applyBorder="1" applyAlignment="1">
      <alignment horizontal="right" wrapText="1"/>
    </xf>
    <xf numFmtId="0" fontId="30" fillId="0" borderId="0" xfId="61" applyFont="1" applyFill="1" applyBorder="1" applyAlignment="1">
      <alignment horizontal="left"/>
      <protection/>
    </xf>
    <xf numFmtId="0" fontId="34" fillId="0" borderId="0" xfId="0" applyFont="1" applyAlignment="1">
      <alignment horizontal="right"/>
    </xf>
    <xf numFmtId="0" fontId="7" fillId="0" borderId="12" xfId="61" applyFont="1" applyBorder="1" applyAlignment="1">
      <alignment horizontal="left"/>
      <protection/>
    </xf>
    <xf numFmtId="0" fontId="10" fillId="0" borderId="12" xfId="61" applyFont="1" applyBorder="1" applyAlignment="1">
      <alignment horizontal="right" wrapText="1"/>
      <protection/>
    </xf>
    <xf numFmtId="0" fontId="24" fillId="0" borderId="12" xfId="61" applyFont="1" applyBorder="1" applyAlignment="1">
      <alignment horizontal="right" wrapText="1"/>
      <protection/>
    </xf>
    <xf numFmtId="0" fontId="7" fillId="0" borderId="0" xfId="61" applyFont="1" applyBorder="1" applyAlignment="1">
      <alignment horizontal="left"/>
      <protection/>
    </xf>
    <xf numFmtId="0" fontId="10" fillId="0" borderId="0" xfId="61" applyFont="1" applyBorder="1" applyAlignment="1">
      <alignment horizontal="right" wrapText="1"/>
      <protection/>
    </xf>
    <xf numFmtId="0" fontId="24" fillId="0" borderId="0" xfId="61" applyFont="1" applyBorder="1" applyAlignment="1">
      <alignment horizontal="right" wrapText="1"/>
      <protection/>
    </xf>
    <xf numFmtId="0" fontId="10" fillId="0" borderId="0" xfId="61" applyFont="1" applyBorder="1" applyAlignment="1">
      <alignment horizontal="left" wrapText="1"/>
      <protection/>
    </xf>
    <xf numFmtId="0" fontId="10" fillId="0" borderId="0" xfId="0" applyFont="1" applyAlignment="1">
      <alignment/>
    </xf>
    <xf numFmtId="0" fontId="10" fillId="0" borderId="0" xfId="61" applyFont="1" applyBorder="1" applyAlignment="1">
      <alignment horizontal="left"/>
      <protection/>
    </xf>
    <xf numFmtId="0" fontId="30" fillId="0" borderId="10" xfId="61" applyFont="1" applyBorder="1" applyAlignment="1">
      <alignment horizontal="left" wrapText="1"/>
      <protection/>
    </xf>
    <xf numFmtId="0" fontId="10" fillId="0" borderId="10" xfId="0" applyFont="1" applyBorder="1" applyAlignment="1">
      <alignment/>
    </xf>
    <xf numFmtId="0" fontId="8" fillId="0" borderId="0" xfId="61" applyFont="1" applyBorder="1" applyAlignment="1">
      <alignment/>
      <protection/>
    </xf>
    <xf numFmtId="172" fontId="24" fillId="0" borderId="0" xfId="0" applyNumberFormat="1" applyFont="1" applyAlignment="1">
      <alignment/>
    </xf>
    <xf numFmtId="172" fontId="3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3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Alignment="1">
      <alignment/>
    </xf>
    <xf numFmtId="0" fontId="7" fillId="0" borderId="12" xfId="49" applyFont="1" applyBorder="1" applyAlignment="1" applyProtection="1">
      <alignment horizontal="left" wrapText="1"/>
      <protection locked="0"/>
    </xf>
    <xf numFmtId="0" fontId="10" fillId="0" borderId="12" xfId="0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0" fillId="0" borderId="10" xfId="0" applyNumberFormat="1" applyFont="1" applyBorder="1" applyAlignment="1">
      <alignment/>
    </xf>
    <xf numFmtId="0" fontId="7" fillId="0" borderId="0" xfId="49" applyFont="1" applyFill="1" applyBorder="1" applyAlignment="1" applyProtection="1">
      <alignment horizontal="left"/>
      <protection locked="0"/>
    </xf>
    <xf numFmtId="0" fontId="7" fillId="0" borderId="0" xfId="49" applyFont="1" applyBorder="1" applyAlignment="1" applyProtection="1">
      <alignment horizontal="left" wrapText="1"/>
      <protection locked="0"/>
    </xf>
    <xf numFmtId="0" fontId="7" fillId="0" borderId="0" xfId="49" applyNumberFormat="1" applyFont="1" applyBorder="1" applyAlignment="1" applyProtection="1">
      <alignment horizontal="right"/>
      <protection locked="0"/>
    </xf>
    <xf numFmtId="1" fontId="7" fillId="0" borderId="0" xfId="49" applyNumberFormat="1" applyFont="1" applyBorder="1" applyProtection="1">
      <alignment/>
      <protection locked="0"/>
    </xf>
    <xf numFmtId="1" fontId="7" fillId="0" borderId="0" xfId="49" applyNumberFormat="1" applyFont="1" applyBorder="1" applyAlignment="1" applyProtection="1">
      <alignment horizontal="right"/>
      <protection locked="0"/>
    </xf>
    <xf numFmtId="0" fontId="9" fillId="0" borderId="10" xfId="49" applyNumberFormat="1" applyFont="1" applyBorder="1" applyProtection="1">
      <alignment/>
      <protection/>
    </xf>
    <xf numFmtId="1" fontId="9" fillId="0" borderId="10" xfId="49" applyNumberFormat="1" applyFont="1" applyBorder="1" applyProtection="1">
      <alignment/>
      <protection/>
    </xf>
    <xf numFmtId="0" fontId="9" fillId="0" borderId="10" xfId="49" applyNumberFormat="1" applyFont="1" applyFill="1" applyBorder="1" applyProtection="1">
      <alignment/>
      <protection/>
    </xf>
    <xf numFmtId="1" fontId="9" fillId="0" borderId="10" xfId="49" applyNumberFormat="1" applyFont="1" applyFill="1" applyBorder="1" applyProtection="1">
      <alignment/>
      <protection/>
    </xf>
    <xf numFmtId="0" fontId="27" fillId="0" borderId="0" xfId="58" applyNumberFormat="1" applyFont="1" applyBorder="1">
      <alignment/>
      <protection/>
    </xf>
    <xf numFmtId="0" fontId="37" fillId="0" borderId="0" xfId="58" applyNumberFormat="1" applyFont="1" applyBorder="1">
      <alignment/>
      <protection/>
    </xf>
    <xf numFmtId="0" fontId="4" fillId="0" borderId="0" xfId="49" applyFont="1" applyBorder="1">
      <alignment/>
      <protection/>
    </xf>
    <xf numFmtId="0" fontId="4" fillId="0" borderId="0" xfId="58" applyNumberFormat="1" applyFont="1">
      <alignment/>
      <protection/>
    </xf>
    <xf numFmtId="0" fontId="4" fillId="0" borderId="0" xfId="58" applyNumberFormat="1" applyFont="1" applyBorder="1">
      <alignment/>
      <protection/>
    </xf>
    <xf numFmtId="0" fontId="37" fillId="0" borderId="0" xfId="49" applyFont="1" applyBorder="1">
      <alignment/>
      <protection/>
    </xf>
    <xf numFmtId="172" fontId="8" fillId="0" borderId="0" xfId="49" applyNumberFormat="1" applyFont="1" applyAlignment="1">
      <alignment horizontal="right"/>
      <protection/>
    </xf>
    <xf numFmtId="0" fontId="7" fillId="0" borderId="0" xfId="58" applyNumberFormat="1" applyFont="1" applyBorder="1" applyAlignment="1">
      <alignment horizontal="right"/>
      <protection/>
    </xf>
    <xf numFmtId="172" fontId="9" fillId="0" borderId="10" xfId="49" applyNumberFormat="1" applyFont="1" applyBorder="1">
      <alignment/>
      <protection/>
    </xf>
    <xf numFmtId="0" fontId="9" fillId="0" borderId="0" xfId="49" applyNumberFormat="1" applyFont="1" applyBorder="1" applyProtection="1">
      <alignment/>
      <protection locked="0"/>
    </xf>
    <xf numFmtId="172" fontId="25" fillId="0" borderId="0" xfId="49" applyNumberFormat="1" applyFont="1" applyBorder="1" applyProtection="1">
      <alignment/>
      <protection locked="0"/>
    </xf>
    <xf numFmtId="0" fontId="4" fillId="0" borderId="0" xfId="49" applyAlignment="1">
      <alignment horizontal="right"/>
      <protection/>
    </xf>
    <xf numFmtId="0" fontId="21" fillId="0" borderId="0" xfId="58" applyFont="1" applyFill="1" applyBorder="1" applyAlignment="1">
      <alignment horizontal="right"/>
      <protection/>
    </xf>
    <xf numFmtId="0" fontId="7" fillId="0" borderId="11" xfId="61" applyFont="1" applyBorder="1" applyAlignment="1">
      <alignment/>
      <protection/>
    </xf>
    <xf numFmtId="0" fontId="10" fillId="0" borderId="11" xfId="61" applyFont="1" applyBorder="1" applyAlignment="1">
      <alignment horizontal="right" wrapText="1"/>
      <protection/>
    </xf>
    <xf numFmtId="0" fontId="10" fillId="0" borderId="11" xfId="61" applyFont="1" applyBorder="1" applyAlignment="1">
      <alignment horizontal="left" wrapText="1"/>
      <protection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8" fillId="0" borderId="12" xfId="49" applyFont="1" applyFill="1" applyBorder="1" applyAlignment="1">
      <alignment horizontal="right" wrapText="1"/>
      <protection/>
    </xf>
    <xf numFmtId="0" fontId="8" fillId="0" borderId="0" xfId="58" applyNumberFormat="1" applyFont="1" applyFill="1" applyBorder="1">
      <alignment/>
      <protection/>
    </xf>
    <xf numFmtId="0" fontId="8" fillId="0" borderId="0" xfId="49" applyNumberFormat="1" applyFont="1" applyFill="1" applyBorder="1" applyProtection="1">
      <alignment/>
      <protection locked="0"/>
    </xf>
    <xf numFmtId="172" fontId="8" fillId="0" borderId="0" xfId="58" applyNumberFormat="1" applyFont="1" applyFill="1" applyBorder="1">
      <alignment/>
      <protection/>
    </xf>
    <xf numFmtId="172" fontId="25" fillId="0" borderId="10" xfId="49" applyNumberFormat="1" applyFont="1" applyFill="1" applyBorder="1" applyProtection="1">
      <alignment/>
      <protection locked="0"/>
    </xf>
    <xf numFmtId="0" fontId="13" fillId="0" borderId="0" xfId="56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2" xfId="60" applyFont="1" applyFill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7" fillId="0" borderId="11" xfId="49" applyFont="1" applyBorder="1" applyAlignment="1">
      <alignment horizontal="left"/>
      <protection/>
    </xf>
    <xf numFmtId="0" fontId="7" fillId="0" borderId="10" xfId="49" applyFont="1" applyBorder="1" applyAlignment="1">
      <alignment horizontal="left"/>
      <protection/>
    </xf>
    <xf numFmtId="0" fontId="7" fillId="0" borderId="12" xfId="49" applyFont="1" applyBorder="1" applyAlignment="1">
      <alignment horizontal="center"/>
      <protection/>
    </xf>
    <xf numFmtId="0" fontId="7" fillId="0" borderId="12" xfId="49" applyFont="1" applyBorder="1" applyAlignment="1">
      <alignment horizontal="center" wrapText="1"/>
      <protection/>
    </xf>
    <xf numFmtId="0" fontId="8" fillId="0" borderId="12" xfId="49" applyFont="1" applyFill="1" applyBorder="1" applyAlignment="1">
      <alignment horizontal="center" wrapText="1"/>
      <protection/>
    </xf>
    <xf numFmtId="0" fontId="4" fillId="0" borderId="11" xfId="49" applyFont="1" applyBorder="1" applyAlignment="1">
      <alignment horizontal="left"/>
      <protection/>
    </xf>
    <xf numFmtId="0" fontId="4" fillId="0" borderId="10" xfId="49" applyFont="1" applyBorder="1" applyAlignment="1">
      <alignment horizontal="left"/>
      <protection/>
    </xf>
    <xf numFmtId="0" fontId="7" fillId="0" borderId="11" xfId="49" applyFont="1" applyBorder="1" applyAlignment="1">
      <alignment horizontal="center"/>
      <protection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11 annuario spedalizzazione" xfId="45"/>
    <cellStyle name="Comma [0]" xfId="46"/>
    <cellStyle name="Migliaia [0] 2" xfId="47"/>
    <cellStyle name="Neutrale" xfId="48"/>
    <cellStyle name="Normale 2" xfId="49"/>
    <cellStyle name="Normale 2 2" xfId="50"/>
    <cellStyle name="Normale 2 2 2" xfId="51"/>
    <cellStyle name="Normale 2_capitolo 4.2_051213" xfId="52"/>
    <cellStyle name="Normale 3" xfId="53"/>
    <cellStyle name="Normale 3 2" xfId="54"/>
    <cellStyle name="Normale 3 3" xfId="55"/>
    <cellStyle name="Normale 4" xfId="56"/>
    <cellStyle name="Normale 5" xfId="57"/>
    <cellStyle name="Normale 6" xfId="58"/>
    <cellStyle name="Normale 6 2" xfId="59"/>
    <cellStyle name="Normale 7" xfId="60"/>
    <cellStyle name="Normale_Foglio1_1" xfId="61"/>
    <cellStyle name="Normale_Sheet1" xfId="62"/>
    <cellStyle name="Nota" xfId="63"/>
    <cellStyle name="ombardia" xfId="64"/>
    <cellStyle name="Output" xfId="65"/>
    <cellStyle name="Percent" xfId="66"/>
    <cellStyle name="Percentuale 2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Valuta (0)_11 annuario spedalizzazione" xfId="79"/>
    <cellStyle name="Currency [0]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3:P31"/>
  <sheetViews>
    <sheetView tabSelected="1" zoomScalePageLayoutView="0" workbookViewId="0" topLeftCell="A1">
      <selection activeCell="F37" sqref="F37"/>
    </sheetView>
  </sheetViews>
  <sheetFormatPr defaultColWidth="9.421875" defaultRowHeight="15"/>
  <cols>
    <col min="1" max="13" width="9.421875" style="10" customWidth="1"/>
    <col min="14" max="255" width="8.8515625" style="10" customWidth="1"/>
    <col min="256" max="16384" width="9.421875" style="10" customWidth="1"/>
  </cols>
  <sheetData>
    <row r="13" spans="1:16" ht="26.25">
      <c r="A13" s="213" t="s">
        <v>189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9"/>
      <c r="O13" s="9"/>
      <c r="P13" s="9"/>
    </row>
    <row r="15" spans="1:13" ht="23.25">
      <c r="A15" s="213" t="s">
        <v>229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</row>
    <row r="19" spans="1:16" ht="25.5" customHeight="1">
      <c r="A19" s="214" t="s">
        <v>227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9"/>
      <c r="O19" s="9"/>
      <c r="P19" s="9"/>
    </row>
    <row r="20" spans="1:1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ht="15.75">
      <c r="I21" s="12"/>
    </row>
    <row r="22" ht="15.75">
      <c r="I22" s="12"/>
    </row>
    <row r="23" ht="15.75">
      <c r="I23" s="12"/>
    </row>
    <row r="24" ht="15.75">
      <c r="I24" s="12"/>
    </row>
    <row r="25" ht="15.75">
      <c r="I25" s="12"/>
    </row>
    <row r="31" spans="3:10" ht="15">
      <c r="C31" s="13"/>
      <c r="D31" s="13"/>
      <c r="E31" s="13"/>
      <c r="F31" s="13"/>
      <c r="G31" s="13"/>
      <c r="H31" s="13"/>
      <c r="I31" s="13"/>
      <c r="J31" s="13"/>
    </row>
  </sheetData>
  <sheetProtection/>
  <mergeCells count="3">
    <mergeCell ref="A13:M13"/>
    <mergeCell ref="A19:M19"/>
    <mergeCell ref="A15:M15"/>
  </mergeCells>
  <printOptions horizontalCentered="1" verticalCentered="1"/>
  <pageMargins left="0.7874015748031497" right="0.57" top="0.54" bottom="0.63" header="0.38" footer="0.39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41" sqref="E41"/>
    </sheetView>
  </sheetViews>
  <sheetFormatPr defaultColWidth="8.8515625" defaultRowHeight="15"/>
  <cols>
    <col min="1" max="1" width="23.140625" style="118" customWidth="1"/>
    <col min="2" max="3" width="11.00390625" style="118" customWidth="1"/>
    <col min="4" max="4" width="0.9921875" style="118" customWidth="1"/>
    <col min="5" max="6" width="11.00390625" style="118" customWidth="1"/>
    <col min="7" max="7" width="0.9921875" style="118" customWidth="1"/>
    <col min="8" max="9" width="11.00390625" style="118" customWidth="1"/>
    <col min="10" max="226" width="8.8515625" style="118" customWidth="1"/>
    <col min="227" max="227" width="23.140625" style="118" customWidth="1"/>
    <col min="228" max="229" width="11.00390625" style="118" customWidth="1"/>
    <col min="230" max="230" width="0.9921875" style="118" customWidth="1"/>
    <col min="231" max="232" width="11.00390625" style="118" customWidth="1"/>
    <col min="233" max="233" width="0.9921875" style="118" customWidth="1"/>
    <col min="234" max="235" width="11.00390625" style="118" customWidth="1"/>
    <col min="236" max="16384" width="8.8515625" style="118" customWidth="1"/>
  </cols>
  <sheetData>
    <row r="1" spans="1:9" ht="12.75">
      <c r="A1" s="119" t="s">
        <v>67</v>
      </c>
      <c r="B1" s="119"/>
      <c r="C1" s="119"/>
      <c r="D1" s="119"/>
      <c r="E1" s="119"/>
      <c r="F1" s="119"/>
      <c r="G1" s="119"/>
      <c r="H1" s="119"/>
      <c r="I1" s="117"/>
    </row>
    <row r="2" spans="1:9" ht="12.75">
      <c r="A2" s="119" t="s">
        <v>35</v>
      </c>
      <c r="B2" s="119"/>
      <c r="C2" s="119"/>
      <c r="D2" s="119"/>
      <c r="E2" s="119"/>
      <c r="F2" s="119"/>
      <c r="G2" s="119"/>
      <c r="H2" s="119"/>
      <c r="I2" s="117"/>
    </row>
    <row r="3" spans="1:9" ht="12.75">
      <c r="A3" s="119"/>
      <c r="B3" s="119"/>
      <c r="C3" s="119"/>
      <c r="D3" s="119"/>
      <c r="E3" s="119"/>
      <c r="F3" s="119"/>
      <c r="G3" s="119"/>
      <c r="H3" s="119"/>
      <c r="I3" s="117"/>
    </row>
    <row r="4" spans="1:9" ht="12.75" customHeight="1">
      <c r="A4" s="120"/>
      <c r="B4" s="218">
        <v>2013</v>
      </c>
      <c r="C4" s="218"/>
      <c r="D4" s="120"/>
      <c r="E4" s="218">
        <v>2014</v>
      </c>
      <c r="F4" s="218"/>
      <c r="G4" s="120"/>
      <c r="H4" s="218">
        <v>2015</v>
      </c>
      <c r="I4" s="218"/>
    </row>
    <row r="5" spans="1:9" ht="24">
      <c r="A5" s="121" t="s">
        <v>88</v>
      </c>
      <c r="B5" s="122" t="s">
        <v>206</v>
      </c>
      <c r="C5" s="123" t="s">
        <v>89</v>
      </c>
      <c r="D5" s="124"/>
      <c r="E5" s="122" t="s">
        <v>206</v>
      </c>
      <c r="F5" s="123" t="s">
        <v>89</v>
      </c>
      <c r="G5" s="121"/>
      <c r="H5" s="122" t="s">
        <v>206</v>
      </c>
      <c r="I5" s="123" t="s">
        <v>89</v>
      </c>
    </row>
    <row r="6" spans="1:9" ht="7.5" customHeight="1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6" t="s">
        <v>84</v>
      </c>
      <c r="B7" s="125">
        <v>0</v>
      </c>
      <c r="C7" s="127">
        <v>0</v>
      </c>
      <c r="D7" s="126"/>
      <c r="E7" s="125">
        <v>0</v>
      </c>
      <c r="F7" s="127">
        <v>0</v>
      </c>
      <c r="G7" s="126"/>
      <c r="H7" s="125">
        <v>3</v>
      </c>
      <c r="I7" s="127">
        <v>0</v>
      </c>
    </row>
    <row r="8" spans="1:9" ht="12.75">
      <c r="A8" s="126" t="s">
        <v>71</v>
      </c>
      <c r="B8" s="125">
        <v>14</v>
      </c>
      <c r="C8" s="127">
        <v>1</v>
      </c>
      <c r="D8" s="126"/>
      <c r="E8" s="125">
        <v>15</v>
      </c>
      <c r="F8" s="127">
        <v>0</v>
      </c>
      <c r="G8" s="126"/>
      <c r="H8" s="125">
        <v>18</v>
      </c>
      <c r="I8" s="127">
        <v>0</v>
      </c>
    </row>
    <row r="9" spans="1:9" ht="12.75">
      <c r="A9" s="126" t="s">
        <v>90</v>
      </c>
      <c r="B9" s="125">
        <v>21</v>
      </c>
      <c r="C9" s="127">
        <v>1</v>
      </c>
      <c r="D9" s="126"/>
      <c r="E9" s="125">
        <v>30</v>
      </c>
      <c r="F9" s="127">
        <v>6</v>
      </c>
      <c r="G9" s="126"/>
      <c r="H9" s="125">
        <v>27</v>
      </c>
      <c r="I9" s="127">
        <v>12</v>
      </c>
    </row>
    <row r="10" spans="1:9" ht="12.75">
      <c r="A10" s="126" t="s">
        <v>91</v>
      </c>
      <c r="B10" s="125">
        <v>9</v>
      </c>
      <c r="C10" s="127">
        <v>2</v>
      </c>
      <c r="D10" s="126"/>
      <c r="E10" s="125">
        <v>7</v>
      </c>
      <c r="F10" s="127">
        <v>5</v>
      </c>
      <c r="G10" s="126"/>
      <c r="H10" s="125">
        <v>19</v>
      </c>
      <c r="I10" s="127">
        <v>12</v>
      </c>
    </row>
    <row r="11" spans="1:9" ht="12.75">
      <c r="A11" s="126" t="s">
        <v>164</v>
      </c>
      <c r="B11" s="125">
        <v>25</v>
      </c>
      <c r="C11" s="127">
        <v>13</v>
      </c>
      <c r="D11" s="126"/>
      <c r="E11" s="125">
        <v>34</v>
      </c>
      <c r="F11" s="127">
        <v>18</v>
      </c>
      <c r="G11" s="126"/>
      <c r="H11" s="125">
        <v>22</v>
      </c>
      <c r="I11" s="127">
        <v>7</v>
      </c>
    </row>
    <row r="12" spans="1:9" ht="12.75">
      <c r="A12" s="126" t="s">
        <v>86</v>
      </c>
      <c r="B12" s="125">
        <v>37</v>
      </c>
      <c r="C12" s="127">
        <v>20</v>
      </c>
      <c r="D12" s="126"/>
      <c r="E12" s="125">
        <v>27</v>
      </c>
      <c r="F12" s="127">
        <v>16</v>
      </c>
      <c r="G12" s="126"/>
      <c r="H12" s="125">
        <v>20</v>
      </c>
      <c r="I12" s="127">
        <v>11</v>
      </c>
    </row>
    <row r="13" spans="1:9" ht="12.75">
      <c r="A13" s="126" t="s">
        <v>92</v>
      </c>
      <c r="B13" s="125">
        <v>3</v>
      </c>
      <c r="C13" s="127">
        <v>0</v>
      </c>
      <c r="D13" s="126"/>
      <c r="E13" s="125">
        <v>3</v>
      </c>
      <c r="F13" s="127">
        <v>1</v>
      </c>
      <c r="G13" s="126"/>
      <c r="H13" s="125">
        <v>3</v>
      </c>
      <c r="I13" s="127">
        <v>1</v>
      </c>
    </row>
    <row r="14" spans="1:9" ht="12.75">
      <c r="A14" s="126" t="s">
        <v>93</v>
      </c>
      <c r="B14" s="125">
        <v>25</v>
      </c>
      <c r="C14" s="127">
        <v>7</v>
      </c>
      <c r="D14" s="126"/>
      <c r="E14" s="125">
        <v>20</v>
      </c>
      <c r="F14" s="127">
        <v>7</v>
      </c>
      <c r="G14" s="126"/>
      <c r="H14" s="125">
        <v>25</v>
      </c>
      <c r="I14" s="127">
        <v>10</v>
      </c>
    </row>
    <row r="15" spans="1:9" ht="12.75">
      <c r="A15" s="126" t="s">
        <v>72</v>
      </c>
      <c r="B15" s="125">
        <v>11</v>
      </c>
      <c r="C15" s="127">
        <v>6</v>
      </c>
      <c r="D15" s="126"/>
      <c r="E15" s="125">
        <v>16</v>
      </c>
      <c r="F15" s="127">
        <v>7</v>
      </c>
      <c r="G15" s="126"/>
      <c r="H15" s="125">
        <v>40</v>
      </c>
      <c r="I15" s="127">
        <v>30</v>
      </c>
    </row>
    <row r="16" spans="1:9" ht="12.75">
      <c r="A16" s="126" t="s">
        <v>167</v>
      </c>
      <c r="B16" s="125">
        <v>7</v>
      </c>
      <c r="C16" s="127">
        <v>2</v>
      </c>
      <c r="D16" s="126"/>
      <c r="E16" s="125">
        <v>16</v>
      </c>
      <c r="F16" s="127">
        <v>8</v>
      </c>
      <c r="G16" s="126"/>
      <c r="H16" s="125">
        <v>13</v>
      </c>
      <c r="I16" s="127">
        <v>3</v>
      </c>
    </row>
    <row r="17" spans="1:9" ht="12.75">
      <c r="A17" s="126" t="s">
        <v>85</v>
      </c>
      <c r="B17" s="125">
        <v>4</v>
      </c>
      <c r="C17" s="127">
        <v>2</v>
      </c>
      <c r="D17" s="126"/>
      <c r="E17" s="125">
        <v>1</v>
      </c>
      <c r="F17" s="127">
        <v>1</v>
      </c>
      <c r="G17" s="126"/>
      <c r="H17" s="125">
        <v>2</v>
      </c>
      <c r="I17" s="127">
        <v>0</v>
      </c>
    </row>
    <row r="18" spans="1:9" ht="12.75">
      <c r="A18" s="125" t="s">
        <v>73</v>
      </c>
      <c r="B18" s="125">
        <v>16</v>
      </c>
      <c r="C18" s="127">
        <v>5</v>
      </c>
      <c r="D18" s="126"/>
      <c r="E18" s="125">
        <v>14</v>
      </c>
      <c r="F18" s="127">
        <v>5</v>
      </c>
      <c r="G18" s="126"/>
      <c r="H18" s="125">
        <v>12</v>
      </c>
      <c r="I18" s="127">
        <v>4</v>
      </c>
    </row>
    <row r="19" spans="1:9" ht="12.75">
      <c r="A19" s="126" t="s">
        <v>94</v>
      </c>
      <c r="B19" s="125">
        <v>10</v>
      </c>
      <c r="C19" s="127">
        <v>5</v>
      </c>
      <c r="D19" s="126"/>
      <c r="E19" s="125">
        <v>8</v>
      </c>
      <c r="F19" s="127">
        <v>2</v>
      </c>
      <c r="G19" s="126"/>
      <c r="H19" s="125">
        <v>6</v>
      </c>
      <c r="I19" s="127">
        <v>1</v>
      </c>
    </row>
    <row r="20" spans="1:9" ht="12.75">
      <c r="A20" s="126" t="s">
        <v>76</v>
      </c>
      <c r="B20" s="125">
        <v>12</v>
      </c>
      <c r="C20" s="127">
        <v>5</v>
      </c>
      <c r="D20" s="126"/>
      <c r="E20" s="125">
        <v>18</v>
      </c>
      <c r="F20" s="127">
        <v>8</v>
      </c>
      <c r="G20" s="126"/>
      <c r="H20" s="125">
        <v>16</v>
      </c>
      <c r="I20" s="127">
        <v>2</v>
      </c>
    </row>
    <row r="21" spans="1:9" ht="12.75">
      <c r="A21" s="126" t="s">
        <v>95</v>
      </c>
      <c r="B21" s="125">
        <v>0</v>
      </c>
      <c r="C21" s="127">
        <v>0</v>
      </c>
      <c r="D21" s="126"/>
      <c r="E21" s="125">
        <v>2</v>
      </c>
      <c r="F21" s="127">
        <v>0</v>
      </c>
      <c r="G21" s="126"/>
      <c r="H21" s="125">
        <v>4</v>
      </c>
      <c r="I21" s="127">
        <v>2</v>
      </c>
    </row>
    <row r="22" spans="1:9" ht="12.75">
      <c r="A22" s="126" t="s">
        <v>166</v>
      </c>
      <c r="B22" s="125">
        <v>8</v>
      </c>
      <c r="C22" s="127">
        <v>4</v>
      </c>
      <c r="D22" s="126"/>
      <c r="E22" s="125">
        <v>11</v>
      </c>
      <c r="F22" s="127">
        <v>7</v>
      </c>
      <c r="G22" s="126"/>
      <c r="H22" s="125">
        <v>18</v>
      </c>
      <c r="I22" s="127">
        <v>14</v>
      </c>
    </row>
    <row r="23" spans="1:9" ht="12.75">
      <c r="A23" s="126" t="s">
        <v>75</v>
      </c>
      <c r="B23" s="125">
        <v>0</v>
      </c>
      <c r="C23" s="127">
        <v>0</v>
      </c>
      <c r="D23" s="126"/>
      <c r="E23" s="125">
        <v>9</v>
      </c>
      <c r="F23" s="127">
        <v>5</v>
      </c>
      <c r="G23" s="126"/>
      <c r="H23" s="125">
        <v>4</v>
      </c>
      <c r="I23" s="127">
        <v>1</v>
      </c>
    </row>
    <row r="24" spans="1:9" ht="12.75">
      <c r="A24" s="126" t="s">
        <v>96</v>
      </c>
      <c r="B24" s="125">
        <v>27</v>
      </c>
      <c r="C24" s="127">
        <v>13</v>
      </c>
      <c r="D24" s="126"/>
      <c r="E24" s="125">
        <v>31</v>
      </c>
      <c r="F24" s="127">
        <v>25</v>
      </c>
      <c r="G24" s="126"/>
      <c r="H24" s="125">
        <v>47</v>
      </c>
      <c r="I24" s="127">
        <v>30</v>
      </c>
    </row>
    <row r="25" spans="1:9" ht="12.75">
      <c r="A25" s="126" t="s">
        <v>97</v>
      </c>
      <c r="B25" s="125">
        <v>10</v>
      </c>
      <c r="C25" s="128">
        <v>2</v>
      </c>
      <c r="D25" s="126"/>
      <c r="E25" s="125">
        <v>13</v>
      </c>
      <c r="F25" s="128">
        <v>2</v>
      </c>
      <c r="G25" s="126"/>
      <c r="H25" s="125">
        <v>14</v>
      </c>
      <c r="I25" s="127">
        <v>3</v>
      </c>
    </row>
    <row r="26" spans="1:9" ht="12.75">
      <c r="A26" s="126" t="s">
        <v>98</v>
      </c>
      <c r="B26" s="125">
        <v>16</v>
      </c>
      <c r="C26" s="127">
        <v>2</v>
      </c>
      <c r="D26" s="126"/>
      <c r="E26" s="125">
        <v>15</v>
      </c>
      <c r="F26" s="127">
        <v>1</v>
      </c>
      <c r="G26" s="126"/>
      <c r="H26" s="125">
        <v>29</v>
      </c>
      <c r="I26" s="127">
        <v>13</v>
      </c>
    </row>
    <row r="27" spans="1:9" ht="12.75">
      <c r="A27" s="126" t="s">
        <v>77</v>
      </c>
      <c r="B27" s="125">
        <v>6</v>
      </c>
      <c r="C27" s="127">
        <v>0</v>
      </c>
      <c r="D27" s="126"/>
      <c r="E27" s="125">
        <v>6</v>
      </c>
      <c r="F27" s="127">
        <v>3</v>
      </c>
      <c r="G27" s="126"/>
      <c r="H27" s="125">
        <v>13</v>
      </c>
      <c r="I27" s="127">
        <v>2</v>
      </c>
    </row>
    <row r="28" spans="1:9" ht="12.75">
      <c r="A28" s="126" t="s">
        <v>78</v>
      </c>
      <c r="B28" s="125">
        <v>11</v>
      </c>
      <c r="C28" s="127">
        <v>2</v>
      </c>
      <c r="D28" s="126"/>
      <c r="E28" s="125">
        <v>9</v>
      </c>
      <c r="F28" s="127">
        <v>2</v>
      </c>
      <c r="G28" s="126"/>
      <c r="H28" s="125">
        <v>21</v>
      </c>
      <c r="I28" s="127">
        <v>8</v>
      </c>
    </row>
    <row r="29" spans="1:9" ht="12.75">
      <c r="A29" s="126" t="s">
        <v>99</v>
      </c>
      <c r="B29" s="125">
        <v>12</v>
      </c>
      <c r="C29" s="127">
        <v>0</v>
      </c>
      <c r="D29" s="126"/>
      <c r="E29" s="125">
        <v>33</v>
      </c>
      <c r="F29" s="127">
        <v>12</v>
      </c>
      <c r="G29" s="126"/>
      <c r="H29" s="125">
        <v>20</v>
      </c>
      <c r="I29" s="127">
        <v>14</v>
      </c>
    </row>
    <row r="30" spans="1:9" ht="12.75">
      <c r="A30" s="126" t="s">
        <v>80</v>
      </c>
      <c r="B30" s="125">
        <v>7</v>
      </c>
      <c r="C30" s="127">
        <v>0</v>
      </c>
      <c r="D30" s="126"/>
      <c r="E30" s="125">
        <v>3</v>
      </c>
      <c r="F30" s="127">
        <v>1</v>
      </c>
      <c r="G30" s="126"/>
      <c r="H30" s="125">
        <v>4</v>
      </c>
      <c r="I30" s="127">
        <v>0</v>
      </c>
    </row>
    <row r="31" spans="1:9" ht="12.75">
      <c r="A31" s="129" t="s">
        <v>100</v>
      </c>
      <c r="B31" s="130">
        <f>SUM(B7:B30)</f>
        <v>291</v>
      </c>
      <c r="C31" s="131">
        <f>SUM(C7:C30)</f>
        <v>92</v>
      </c>
      <c r="D31" s="131"/>
      <c r="E31" s="130">
        <f>SUM(E7:E30)</f>
        <v>341</v>
      </c>
      <c r="F31" s="131">
        <f>SUM(F7:F30)</f>
        <v>142</v>
      </c>
      <c r="G31" s="131"/>
      <c r="H31" s="130">
        <f>SUM(H7:H30)</f>
        <v>400</v>
      </c>
      <c r="I31" s="131">
        <f>SUM(I7:I30)</f>
        <v>180</v>
      </c>
    </row>
  </sheetData>
  <sheetProtection/>
  <mergeCells count="3">
    <mergeCell ref="B4:C4"/>
    <mergeCell ref="E4:F4"/>
    <mergeCell ref="H4:I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47" sqref="C47"/>
    </sheetView>
  </sheetViews>
  <sheetFormatPr defaultColWidth="8.8515625" defaultRowHeight="15"/>
  <cols>
    <col min="1" max="1" width="19.421875" style="22" customWidth="1"/>
    <col min="2" max="9" width="11.7109375" style="22" customWidth="1"/>
    <col min="10" max="16384" width="8.8515625" style="22" customWidth="1"/>
  </cols>
  <sheetData>
    <row r="1" ht="12.75">
      <c r="A1" s="21" t="s">
        <v>16</v>
      </c>
    </row>
    <row r="2" s="23" customFormat="1" ht="12.75">
      <c r="A2" s="21" t="s">
        <v>21</v>
      </c>
    </row>
    <row r="3" s="23" customFormat="1" ht="18" customHeight="1">
      <c r="A3" s="21"/>
    </row>
    <row r="4" spans="1:9" s="23" customFormat="1" ht="15.75" customHeight="1">
      <c r="A4" s="220" t="s">
        <v>246</v>
      </c>
      <c r="B4" s="222" t="s">
        <v>241</v>
      </c>
      <c r="C4" s="222"/>
      <c r="D4" s="222"/>
      <c r="E4" s="222"/>
      <c r="F4" s="222"/>
      <c r="G4" s="222"/>
      <c r="H4" s="222"/>
      <c r="I4" s="222"/>
    </row>
    <row r="5" spans="1:9" s="23" customFormat="1" ht="16.5" customHeight="1">
      <c r="A5" s="221"/>
      <c r="B5" s="26" t="s">
        <v>247</v>
      </c>
      <c r="C5" s="26" t="s">
        <v>248</v>
      </c>
      <c r="D5" s="26" t="s">
        <v>234</v>
      </c>
      <c r="E5" s="26" t="s">
        <v>242</v>
      </c>
      <c r="F5" s="26" t="s">
        <v>243</v>
      </c>
      <c r="G5" s="26" t="s">
        <v>244</v>
      </c>
      <c r="H5" s="26" t="s">
        <v>129</v>
      </c>
      <c r="I5" s="26" t="s">
        <v>233</v>
      </c>
    </row>
    <row r="6" spans="1:9" s="23" customFormat="1" ht="7.5" customHeight="1">
      <c r="A6" s="27"/>
      <c r="B6" s="28"/>
      <c r="C6" s="28"/>
      <c r="D6" s="28"/>
      <c r="E6" s="28"/>
      <c r="F6" s="28"/>
      <c r="G6" s="28"/>
      <c r="H6" s="28"/>
      <c r="I6" s="28"/>
    </row>
    <row r="7" spans="1:9" s="23" customFormat="1" ht="12">
      <c r="A7" s="27"/>
      <c r="B7" s="219" t="s">
        <v>235</v>
      </c>
      <c r="C7" s="219"/>
      <c r="D7" s="219"/>
      <c r="E7" s="219"/>
      <c r="F7" s="219"/>
      <c r="G7" s="219"/>
      <c r="H7" s="219"/>
      <c r="I7" s="219"/>
    </row>
    <row r="8" spans="1:9" ht="12.75">
      <c r="A8" s="42" t="s">
        <v>237</v>
      </c>
      <c r="B8" s="43">
        <v>2</v>
      </c>
      <c r="C8" s="43">
        <v>18</v>
      </c>
      <c r="D8" s="43">
        <v>38</v>
      </c>
      <c r="E8" s="43">
        <v>49</v>
      </c>
      <c r="F8" s="43">
        <v>7</v>
      </c>
      <c r="G8" s="43">
        <v>0</v>
      </c>
      <c r="H8" s="43">
        <v>0</v>
      </c>
      <c r="I8" s="43">
        <f>SUM(B8:H8)</f>
        <v>114</v>
      </c>
    </row>
    <row r="9" spans="1:9" ht="12.75">
      <c r="A9" s="42" t="s">
        <v>238</v>
      </c>
      <c r="B9" s="43">
        <v>10</v>
      </c>
      <c r="C9" s="43">
        <v>21</v>
      </c>
      <c r="D9" s="43">
        <v>22</v>
      </c>
      <c r="E9" s="43">
        <v>14</v>
      </c>
      <c r="F9" s="43">
        <v>32</v>
      </c>
      <c r="G9" s="43">
        <v>0</v>
      </c>
      <c r="H9" s="43">
        <v>22</v>
      </c>
      <c r="I9" s="43">
        <f>SUM(B9:H9)</f>
        <v>121</v>
      </c>
    </row>
    <row r="10" spans="1:9" s="50" customFormat="1" ht="12.75">
      <c r="A10" s="52" t="s">
        <v>240</v>
      </c>
      <c r="B10" s="53">
        <v>2</v>
      </c>
      <c r="C10" s="53">
        <v>2</v>
      </c>
      <c r="D10" s="53">
        <v>1</v>
      </c>
      <c r="E10" s="53">
        <v>4</v>
      </c>
      <c r="F10" s="53">
        <v>30</v>
      </c>
      <c r="G10" s="53">
        <v>0</v>
      </c>
      <c r="H10" s="53">
        <v>0</v>
      </c>
      <c r="I10" s="51">
        <f>SUM(B10:H10)</f>
        <v>39</v>
      </c>
    </row>
    <row r="11" spans="1:9" s="23" customFormat="1" ht="12">
      <c r="A11" s="16" t="s">
        <v>226</v>
      </c>
      <c r="B11" s="49">
        <f aca="true" t="shared" si="0" ref="B11:I11">B8+B9</f>
        <v>12</v>
      </c>
      <c r="C11" s="49">
        <f t="shared" si="0"/>
        <v>39</v>
      </c>
      <c r="D11" s="49">
        <f t="shared" si="0"/>
        <v>60</v>
      </c>
      <c r="E11" s="49">
        <f t="shared" si="0"/>
        <v>63</v>
      </c>
      <c r="F11" s="49">
        <f t="shared" si="0"/>
        <v>39</v>
      </c>
      <c r="G11" s="49">
        <f t="shared" si="0"/>
        <v>0</v>
      </c>
      <c r="H11" s="49">
        <f t="shared" si="0"/>
        <v>22</v>
      </c>
      <c r="I11" s="49">
        <f t="shared" si="0"/>
        <v>235</v>
      </c>
    </row>
    <row r="13" spans="2:9" ht="12.75">
      <c r="B13" s="219" t="s">
        <v>236</v>
      </c>
      <c r="C13" s="219"/>
      <c r="D13" s="219"/>
      <c r="E13" s="219"/>
      <c r="F13" s="219"/>
      <c r="G13" s="219"/>
      <c r="H13" s="219"/>
      <c r="I13" s="219"/>
    </row>
    <row r="14" spans="1:9" ht="12.75">
      <c r="A14" s="42" t="s">
        <v>237</v>
      </c>
      <c r="B14" s="43">
        <v>9</v>
      </c>
      <c r="C14" s="43">
        <v>19</v>
      </c>
      <c r="D14" s="43">
        <v>27</v>
      </c>
      <c r="E14" s="43">
        <v>38</v>
      </c>
      <c r="F14" s="43">
        <v>12</v>
      </c>
      <c r="G14" s="43">
        <v>1</v>
      </c>
      <c r="H14" s="43">
        <v>0</v>
      </c>
      <c r="I14" s="43">
        <f>SUM(B14:H14)</f>
        <v>106</v>
      </c>
    </row>
    <row r="15" spans="1:9" ht="12.75">
      <c r="A15" s="42" t="s">
        <v>238</v>
      </c>
      <c r="B15" s="43">
        <v>8</v>
      </c>
      <c r="C15" s="43">
        <v>6</v>
      </c>
      <c r="D15" s="43">
        <v>21</v>
      </c>
      <c r="E15" s="43">
        <v>10</v>
      </c>
      <c r="F15" s="43">
        <v>4</v>
      </c>
      <c r="G15" s="43">
        <v>2</v>
      </c>
      <c r="H15" s="43">
        <v>8</v>
      </c>
      <c r="I15" s="43">
        <f>SUM(B15:H15)</f>
        <v>59</v>
      </c>
    </row>
    <row r="16" spans="1:9" s="50" customFormat="1" ht="12.75">
      <c r="A16" s="52" t="s">
        <v>240</v>
      </c>
      <c r="B16" s="53">
        <v>1</v>
      </c>
      <c r="C16" s="53">
        <v>0</v>
      </c>
      <c r="D16" s="53">
        <v>2</v>
      </c>
      <c r="E16" s="53">
        <v>3</v>
      </c>
      <c r="F16" s="53">
        <v>3</v>
      </c>
      <c r="G16" s="53">
        <v>0</v>
      </c>
      <c r="H16" s="53">
        <v>0</v>
      </c>
      <c r="I16" s="51">
        <f>SUM(B16:H16)</f>
        <v>9</v>
      </c>
    </row>
    <row r="17" spans="1:9" ht="12.75">
      <c r="A17" s="16" t="s">
        <v>226</v>
      </c>
      <c r="B17" s="49">
        <f aca="true" t="shared" si="1" ref="B17:I17">B14+B15</f>
        <v>17</v>
      </c>
      <c r="C17" s="49">
        <f t="shared" si="1"/>
        <v>25</v>
      </c>
      <c r="D17" s="49">
        <f t="shared" si="1"/>
        <v>48</v>
      </c>
      <c r="E17" s="49">
        <f t="shared" si="1"/>
        <v>48</v>
      </c>
      <c r="F17" s="49">
        <f t="shared" si="1"/>
        <v>16</v>
      </c>
      <c r="G17" s="49">
        <f t="shared" si="1"/>
        <v>3</v>
      </c>
      <c r="H17" s="49">
        <f t="shared" si="1"/>
        <v>8</v>
      </c>
      <c r="I17" s="49">
        <f t="shared" si="1"/>
        <v>165</v>
      </c>
    </row>
    <row r="19" spans="2:9" ht="12.75">
      <c r="B19" s="219" t="s">
        <v>226</v>
      </c>
      <c r="C19" s="219"/>
      <c r="D19" s="219"/>
      <c r="E19" s="219"/>
      <c r="F19" s="219"/>
      <c r="G19" s="219"/>
      <c r="H19" s="219"/>
      <c r="I19" s="219"/>
    </row>
    <row r="20" spans="1:9" ht="12.75">
      <c r="A20" s="42" t="s">
        <v>237</v>
      </c>
      <c r="B20" s="43">
        <f aca="true" t="shared" si="2" ref="B20:H20">B8+B14</f>
        <v>11</v>
      </c>
      <c r="C20" s="43">
        <f t="shared" si="2"/>
        <v>37</v>
      </c>
      <c r="D20" s="43">
        <f t="shared" si="2"/>
        <v>65</v>
      </c>
      <c r="E20" s="43">
        <f t="shared" si="2"/>
        <v>87</v>
      </c>
      <c r="F20" s="43">
        <f t="shared" si="2"/>
        <v>19</v>
      </c>
      <c r="G20" s="43">
        <f t="shared" si="2"/>
        <v>1</v>
      </c>
      <c r="H20" s="43">
        <f t="shared" si="2"/>
        <v>0</v>
      </c>
      <c r="I20" s="43">
        <f>SUM(B20:H20)</f>
        <v>220</v>
      </c>
    </row>
    <row r="21" spans="1:9" ht="12.75">
      <c r="A21" s="42" t="s">
        <v>238</v>
      </c>
      <c r="B21" s="43">
        <f aca="true" t="shared" si="3" ref="B21:G21">B9+B15</f>
        <v>18</v>
      </c>
      <c r="C21" s="43">
        <f>C9+C15</f>
        <v>27</v>
      </c>
      <c r="D21" s="43">
        <f t="shared" si="3"/>
        <v>43</v>
      </c>
      <c r="E21" s="43">
        <f t="shared" si="3"/>
        <v>24</v>
      </c>
      <c r="F21" s="43">
        <f t="shared" si="3"/>
        <v>36</v>
      </c>
      <c r="G21" s="43">
        <f t="shared" si="3"/>
        <v>2</v>
      </c>
      <c r="H21" s="43">
        <f>H9+H15</f>
        <v>30</v>
      </c>
      <c r="I21" s="43">
        <f>SUM(B21:H21)</f>
        <v>180</v>
      </c>
    </row>
    <row r="22" spans="1:9" ht="12.75">
      <c r="A22" s="52" t="s">
        <v>240</v>
      </c>
      <c r="B22" s="51">
        <f aca="true" t="shared" si="4" ref="B22:G22">B10+B16</f>
        <v>3</v>
      </c>
      <c r="C22" s="51">
        <f>C10+C16</f>
        <v>2</v>
      </c>
      <c r="D22" s="51">
        <f t="shared" si="4"/>
        <v>3</v>
      </c>
      <c r="E22" s="51">
        <f t="shared" si="4"/>
        <v>7</v>
      </c>
      <c r="F22" s="51">
        <f t="shared" si="4"/>
        <v>33</v>
      </c>
      <c r="G22" s="51">
        <f t="shared" si="4"/>
        <v>0</v>
      </c>
      <c r="H22" s="51">
        <f>H10+H16</f>
        <v>0</v>
      </c>
      <c r="I22" s="51">
        <f>SUM(B22:H22)</f>
        <v>48</v>
      </c>
    </row>
    <row r="23" spans="1:9" ht="12.75">
      <c r="A23" s="5" t="s">
        <v>226</v>
      </c>
      <c r="B23" s="44">
        <f aca="true" t="shared" si="5" ref="B23:I23">B20+B21</f>
        <v>29</v>
      </c>
      <c r="C23" s="44">
        <f t="shared" si="5"/>
        <v>64</v>
      </c>
      <c r="D23" s="44">
        <f t="shared" si="5"/>
        <v>108</v>
      </c>
      <c r="E23" s="44">
        <f t="shared" si="5"/>
        <v>111</v>
      </c>
      <c r="F23" s="44">
        <f t="shared" si="5"/>
        <v>55</v>
      </c>
      <c r="G23" s="44">
        <f t="shared" si="5"/>
        <v>3</v>
      </c>
      <c r="H23" s="44">
        <f t="shared" si="5"/>
        <v>30</v>
      </c>
      <c r="I23" s="44">
        <f t="shared" si="5"/>
        <v>400</v>
      </c>
    </row>
    <row r="24" spans="1:3" ht="12.75">
      <c r="A24" s="97" t="s">
        <v>153</v>
      </c>
      <c r="B24" s="36"/>
      <c r="C24" s="36"/>
    </row>
    <row r="25" spans="1:3" ht="12.75">
      <c r="A25" s="35"/>
      <c r="B25" s="36"/>
      <c r="C25" s="36"/>
    </row>
  </sheetData>
  <sheetProtection/>
  <mergeCells count="5">
    <mergeCell ref="B19:I19"/>
    <mergeCell ref="A4:A5"/>
    <mergeCell ref="B4:I4"/>
    <mergeCell ref="B13:I13"/>
    <mergeCell ref="B7:I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45" sqref="A45"/>
    </sheetView>
  </sheetViews>
  <sheetFormatPr defaultColWidth="8.8515625" defaultRowHeight="15"/>
  <cols>
    <col min="1" max="1" width="71.421875" style="22" customWidth="1"/>
    <col min="2" max="3" width="10.7109375" style="22" customWidth="1"/>
    <col min="4" max="4" width="0.85546875" style="22" customWidth="1"/>
    <col min="5" max="6" width="10.7109375" style="22" customWidth="1"/>
    <col min="7" max="7" width="0.85546875" style="22" customWidth="1"/>
    <col min="8" max="9" width="10.7109375" style="22" customWidth="1"/>
    <col min="10" max="16384" width="8.8515625" style="22" customWidth="1"/>
  </cols>
  <sheetData>
    <row r="1" spans="1:7" ht="12.75">
      <c r="A1" s="21" t="s">
        <v>17</v>
      </c>
      <c r="B1" s="21"/>
      <c r="C1" s="21"/>
      <c r="D1" s="21"/>
      <c r="E1" s="21"/>
      <c r="F1" s="21"/>
      <c r="G1" s="21"/>
    </row>
    <row r="2" spans="1:7" ht="12.75">
      <c r="A2" s="21" t="s">
        <v>69</v>
      </c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9" s="23" customFormat="1" ht="12">
      <c r="A4" s="25"/>
      <c r="B4" s="223">
        <v>2013</v>
      </c>
      <c r="C4" s="223"/>
      <c r="D4" s="25"/>
      <c r="E4" s="223">
        <v>2014</v>
      </c>
      <c r="F4" s="223"/>
      <c r="G4" s="25"/>
      <c r="H4" s="223">
        <v>2015</v>
      </c>
      <c r="I4" s="223"/>
    </row>
    <row r="5" spans="1:9" s="23" customFormat="1" ht="15" customHeight="1">
      <c r="A5" s="45" t="s">
        <v>263</v>
      </c>
      <c r="B5" s="46" t="s">
        <v>206</v>
      </c>
      <c r="C5" s="47" t="s">
        <v>207</v>
      </c>
      <c r="D5" s="45"/>
      <c r="E5" s="46" t="s">
        <v>206</v>
      </c>
      <c r="F5" s="47" t="s">
        <v>207</v>
      </c>
      <c r="G5" s="45"/>
      <c r="H5" s="46" t="s">
        <v>206</v>
      </c>
      <c r="I5" s="47" t="s">
        <v>207</v>
      </c>
    </row>
    <row r="6" spans="1:9" s="23" customFormat="1" ht="6.75" customHeight="1">
      <c r="A6" s="27"/>
      <c r="B6" s="27"/>
      <c r="C6" s="27"/>
      <c r="D6" s="27"/>
      <c r="E6" s="27"/>
      <c r="F6" s="27"/>
      <c r="G6" s="27"/>
      <c r="H6" s="101"/>
      <c r="I6" s="101"/>
    </row>
    <row r="7" spans="1:13" ht="12.75" customHeight="1">
      <c r="A7" s="42" t="s">
        <v>249</v>
      </c>
      <c r="B7" s="23">
        <v>120</v>
      </c>
      <c r="C7" s="102">
        <f>B7/$B$16*100</f>
        <v>41.23711340206185</v>
      </c>
      <c r="D7" s="42"/>
      <c r="E7" s="54">
        <f>88+E8+E9</f>
        <v>109</v>
      </c>
      <c r="F7" s="102">
        <f>E7/$E$16*100</f>
        <v>31.964809384164223</v>
      </c>
      <c r="G7" s="42"/>
      <c r="H7" s="54">
        <v>126</v>
      </c>
      <c r="I7" s="102">
        <f>H7/$H$16*100</f>
        <v>31.5</v>
      </c>
      <c r="J7" s="48"/>
      <c r="K7" s="48"/>
      <c r="L7" s="48"/>
      <c r="M7" s="48"/>
    </row>
    <row r="8" spans="1:13" ht="12.75" customHeight="1">
      <c r="A8" s="87" t="s">
        <v>133</v>
      </c>
      <c r="B8" s="87">
        <v>1</v>
      </c>
      <c r="C8" s="116" t="s">
        <v>228</v>
      </c>
      <c r="D8" s="87"/>
      <c r="E8" s="88">
        <v>10</v>
      </c>
      <c r="F8" s="116" t="s">
        <v>228</v>
      </c>
      <c r="G8" s="87"/>
      <c r="H8" s="88">
        <v>5</v>
      </c>
      <c r="I8" s="116" t="s">
        <v>228</v>
      </c>
      <c r="J8" s="48"/>
      <c r="K8" s="48"/>
      <c r="L8" s="48"/>
      <c r="M8" s="48"/>
    </row>
    <row r="9" spans="1:13" ht="12.75" customHeight="1">
      <c r="A9" s="87" t="s">
        <v>134</v>
      </c>
      <c r="B9" s="87">
        <v>3</v>
      </c>
      <c r="C9" s="116" t="s">
        <v>228</v>
      </c>
      <c r="D9" s="87"/>
      <c r="E9" s="88">
        <v>11</v>
      </c>
      <c r="F9" s="116" t="s">
        <v>228</v>
      </c>
      <c r="G9" s="87"/>
      <c r="H9" s="88">
        <v>34</v>
      </c>
      <c r="I9" s="116" t="s">
        <v>228</v>
      </c>
      <c r="J9" s="48"/>
      <c r="K9" s="48"/>
      <c r="L9" s="48"/>
      <c r="M9" s="48"/>
    </row>
    <row r="10" spans="1:13" ht="12.75" customHeight="1">
      <c r="A10" s="42" t="s">
        <v>250</v>
      </c>
      <c r="B10" s="54">
        <v>90</v>
      </c>
      <c r="C10" s="102">
        <f aca="true" t="shared" si="0" ref="C10:C16">B10/$B$16*100</f>
        <v>30.927835051546392</v>
      </c>
      <c r="D10" s="42"/>
      <c r="E10" s="54">
        <v>81</v>
      </c>
      <c r="F10" s="102">
        <f aca="true" t="shared" si="1" ref="F10:F16">E10/$E$16*100</f>
        <v>23.75366568914956</v>
      </c>
      <c r="G10" s="42"/>
      <c r="H10" s="54">
        <v>134</v>
      </c>
      <c r="I10" s="102">
        <f aca="true" t="shared" si="2" ref="I10:I16">H10/$H$16*100</f>
        <v>33.5</v>
      </c>
      <c r="J10" s="48"/>
      <c r="K10" s="48"/>
      <c r="L10" s="48"/>
      <c r="M10" s="48"/>
    </row>
    <row r="11" spans="1:9" s="23" customFormat="1" ht="12">
      <c r="A11" s="42" t="s">
        <v>251</v>
      </c>
      <c r="B11" s="54">
        <v>13</v>
      </c>
      <c r="C11" s="102">
        <f t="shared" si="0"/>
        <v>4.4673539518900345</v>
      </c>
      <c r="D11" s="42"/>
      <c r="E11" s="54">
        <v>18</v>
      </c>
      <c r="F11" s="102">
        <f t="shared" si="1"/>
        <v>5.278592375366569</v>
      </c>
      <c r="G11" s="42"/>
      <c r="H11" s="54">
        <v>20</v>
      </c>
      <c r="I11" s="102">
        <f t="shared" si="2"/>
        <v>5</v>
      </c>
    </row>
    <row r="12" spans="1:9" s="23" customFormat="1" ht="12">
      <c r="A12" s="42" t="s">
        <v>252</v>
      </c>
      <c r="B12" s="54">
        <v>33</v>
      </c>
      <c r="C12" s="102">
        <f t="shared" si="0"/>
        <v>11.34020618556701</v>
      </c>
      <c r="D12" s="42"/>
      <c r="E12" s="54">
        <v>35</v>
      </c>
      <c r="F12" s="102">
        <f t="shared" si="1"/>
        <v>10.263929618768328</v>
      </c>
      <c r="G12" s="42"/>
      <c r="H12" s="54">
        <v>30</v>
      </c>
      <c r="I12" s="102">
        <f t="shared" si="2"/>
        <v>7.5</v>
      </c>
    </row>
    <row r="13" spans="1:9" s="23" customFormat="1" ht="12">
      <c r="A13" s="42" t="s">
        <v>255</v>
      </c>
      <c r="B13" s="54">
        <v>10</v>
      </c>
      <c r="C13" s="102">
        <f t="shared" si="0"/>
        <v>3.436426116838488</v>
      </c>
      <c r="D13" s="42"/>
      <c r="E13" s="54">
        <v>29</v>
      </c>
      <c r="F13" s="102">
        <f t="shared" si="1"/>
        <v>8.504398826979472</v>
      </c>
      <c r="G13" s="42"/>
      <c r="H13" s="54">
        <v>27</v>
      </c>
      <c r="I13" s="102">
        <f t="shared" si="2"/>
        <v>6.75</v>
      </c>
    </row>
    <row r="14" spans="1:9" s="23" customFormat="1" ht="12">
      <c r="A14" s="42" t="s">
        <v>253</v>
      </c>
      <c r="B14" s="54">
        <v>0</v>
      </c>
      <c r="C14" s="102">
        <f t="shared" si="0"/>
        <v>0</v>
      </c>
      <c r="D14" s="42"/>
      <c r="E14" s="54">
        <v>25</v>
      </c>
      <c r="F14" s="102">
        <f t="shared" si="1"/>
        <v>7.331378299120235</v>
      </c>
      <c r="G14" s="42"/>
      <c r="H14" s="54">
        <v>35</v>
      </c>
      <c r="I14" s="102">
        <f t="shared" si="2"/>
        <v>8.75</v>
      </c>
    </row>
    <row r="15" spans="1:9" s="23" customFormat="1" ht="12">
      <c r="A15" s="42" t="s">
        <v>254</v>
      </c>
      <c r="B15" s="54">
        <v>25</v>
      </c>
      <c r="C15" s="102">
        <f t="shared" si="0"/>
        <v>8.59106529209622</v>
      </c>
      <c r="D15" s="42"/>
      <c r="E15" s="54">
        <v>44</v>
      </c>
      <c r="F15" s="102">
        <f t="shared" si="1"/>
        <v>12.903225806451612</v>
      </c>
      <c r="G15" s="42"/>
      <c r="H15" s="54">
        <v>28</v>
      </c>
      <c r="I15" s="102">
        <f t="shared" si="2"/>
        <v>7.000000000000001</v>
      </c>
    </row>
    <row r="16" spans="1:9" s="23" customFormat="1" ht="12">
      <c r="A16" s="103" t="s">
        <v>226</v>
      </c>
      <c r="B16" s="104">
        <f>B7+B10+B11+B12+B13+B14+B15</f>
        <v>291</v>
      </c>
      <c r="C16" s="90">
        <f t="shared" si="0"/>
        <v>100</v>
      </c>
      <c r="D16" s="103"/>
      <c r="E16" s="104">
        <f>E7+E10+E11+E12+E13+E14+E15</f>
        <v>341</v>
      </c>
      <c r="F16" s="90">
        <f t="shared" si="1"/>
        <v>100</v>
      </c>
      <c r="G16" s="103"/>
      <c r="H16" s="104">
        <v>400</v>
      </c>
      <c r="I16" s="90">
        <f t="shared" si="2"/>
        <v>100</v>
      </c>
    </row>
    <row r="17" spans="1:8" s="23" customFormat="1" ht="12.75">
      <c r="A17" s="36"/>
      <c r="B17" s="36"/>
      <c r="C17" s="36"/>
      <c r="D17" s="36"/>
      <c r="E17" s="36"/>
      <c r="F17" s="36"/>
      <c r="G17" s="36"/>
      <c r="H17" s="36"/>
    </row>
    <row r="18" spans="1:8" s="23" customFormat="1" ht="12.75">
      <c r="A18" s="36"/>
      <c r="B18" s="36"/>
      <c r="C18" s="36"/>
      <c r="D18" s="36"/>
      <c r="E18" s="36"/>
      <c r="F18" s="36"/>
      <c r="G18" s="36"/>
      <c r="H18" s="36"/>
    </row>
    <row r="19" spans="1:8" s="23" customFormat="1" ht="12.75">
      <c r="A19" s="36"/>
      <c r="B19" s="36"/>
      <c r="C19" s="36"/>
      <c r="D19" s="36"/>
      <c r="E19" s="36"/>
      <c r="F19" s="36"/>
      <c r="G19" s="36"/>
      <c r="H19" s="36"/>
    </row>
    <row r="20" spans="1:8" s="23" customFormat="1" ht="12.75">
      <c r="A20" s="35"/>
      <c r="B20" s="35"/>
      <c r="C20" s="35"/>
      <c r="D20" s="35"/>
      <c r="E20" s="35"/>
      <c r="F20" s="35"/>
      <c r="G20" s="35"/>
      <c r="H20" s="36"/>
    </row>
    <row r="21" s="23" customFormat="1" ht="12"/>
    <row r="22" s="23" customFormat="1" ht="12"/>
    <row r="23" s="23" customFormat="1" ht="12"/>
    <row r="24" s="23" customFormat="1" ht="12"/>
    <row r="25" s="23" customFormat="1" ht="12"/>
    <row r="26" s="23" customFormat="1" ht="12"/>
    <row r="27" s="23" customFormat="1" ht="12"/>
    <row r="28" s="23" customFormat="1" ht="12"/>
    <row r="29" s="23" customFormat="1" ht="12"/>
    <row r="30" s="23" customFormat="1" ht="12"/>
    <row r="31" s="23" customFormat="1" ht="12"/>
    <row r="32" s="23" customFormat="1" ht="12"/>
    <row r="33" s="23" customFormat="1" ht="12"/>
    <row r="34" s="23" customFormat="1" ht="12"/>
    <row r="35" s="23" customFormat="1" ht="12"/>
    <row r="36" s="23" customFormat="1" ht="12"/>
    <row r="37" s="23" customFormat="1" ht="12"/>
    <row r="38" s="23" customFormat="1" ht="12"/>
    <row r="39" s="23" customFormat="1" ht="12"/>
    <row r="40" s="23" customFormat="1" ht="12"/>
    <row r="41" s="23" customFormat="1" ht="12"/>
    <row r="42" s="23" customFormat="1" ht="12"/>
    <row r="43" s="23" customFormat="1" ht="12"/>
    <row r="44" s="23" customFormat="1" ht="12"/>
    <row r="45" s="23" customFormat="1" ht="12"/>
    <row r="46" s="23" customFormat="1" ht="12"/>
    <row r="47" s="23" customFormat="1" ht="12"/>
    <row r="48" s="23" customFormat="1" ht="12"/>
    <row r="49" s="23" customFormat="1" ht="12"/>
    <row r="50" s="23" customFormat="1" ht="12"/>
    <row r="51" s="23" customFormat="1" ht="12"/>
    <row r="52" s="23" customFormat="1" ht="12"/>
    <row r="53" s="23" customFormat="1" ht="12"/>
    <row r="54" s="23" customFormat="1" ht="12"/>
    <row r="55" s="23" customFormat="1" ht="12"/>
    <row r="56" s="23" customFormat="1" ht="12"/>
    <row r="57" s="23" customFormat="1" ht="12"/>
    <row r="58" s="23" customFormat="1" ht="12"/>
    <row r="59" s="23" customFormat="1" ht="12"/>
    <row r="60" s="23" customFormat="1" ht="12"/>
    <row r="61" s="23" customFormat="1" ht="12"/>
    <row r="62" s="23" customFormat="1" ht="12"/>
    <row r="63" s="23" customFormat="1" ht="12"/>
    <row r="64" s="23" customFormat="1" ht="12"/>
    <row r="65" s="23" customFormat="1" ht="12"/>
    <row r="66" s="23" customFormat="1" ht="12"/>
    <row r="67" s="23" customFormat="1" ht="12"/>
    <row r="68" s="23" customFormat="1" ht="12"/>
    <row r="69" s="23" customFormat="1" ht="12"/>
    <row r="70" s="23" customFormat="1" ht="12"/>
    <row r="71" s="23" customFormat="1" ht="12"/>
    <row r="72" s="23" customFormat="1" ht="12"/>
    <row r="73" s="23" customFormat="1" ht="12"/>
    <row r="74" s="23" customFormat="1" ht="12"/>
    <row r="75" s="23" customFormat="1" ht="12"/>
    <row r="76" s="23" customFormat="1" ht="12"/>
    <row r="77" s="23" customFormat="1" ht="12"/>
    <row r="78" s="23" customFormat="1" ht="12"/>
    <row r="79" s="23" customFormat="1" ht="12"/>
    <row r="80" s="23" customFormat="1" ht="12"/>
    <row r="81" s="23" customFormat="1" ht="12"/>
    <row r="82" s="23" customFormat="1" ht="12"/>
    <row r="83" s="23" customFormat="1" ht="12"/>
    <row r="84" s="23" customFormat="1" ht="12"/>
    <row r="85" s="23" customFormat="1" ht="12"/>
    <row r="86" s="23" customFormat="1" ht="12"/>
    <row r="87" s="23" customFormat="1" ht="12"/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="23" customFormat="1" ht="12"/>
    <row r="126" s="23" customFormat="1" ht="12"/>
    <row r="127" s="23" customFormat="1" ht="12"/>
    <row r="128" s="23" customFormat="1" ht="12"/>
    <row r="129" s="23" customFormat="1" ht="12"/>
    <row r="130" s="23" customFormat="1" ht="12"/>
    <row r="131" s="23" customFormat="1" ht="12"/>
    <row r="132" s="23" customFormat="1" ht="12"/>
    <row r="133" s="23" customFormat="1" ht="12"/>
    <row r="134" s="23" customFormat="1" ht="12"/>
    <row r="135" s="23" customFormat="1" ht="12"/>
    <row r="136" s="23" customFormat="1" ht="12"/>
    <row r="137" s="23" customFormat="1" ht="12"/>
    <row r="138" s="23" customFormat="1" ht="12"/>
    <row r="139" s="23" customFormat="1" ht="12"/>
    <row r="140" s="23" customFormat="1" ht="12"/>
    <row r="141" s="23" customFormat="1" ht="12"/>
    <row r="142" s="23" customFormat="1" ht="12"/>
    <row r="143" s="23" customFormat="1" ht="12"/>
    <row r="144" s="23" customFormat="1" ht="12"/>
    <row r="145" s="23" customFormat="1" ht="12"/>
    <row r="146" s="23" customFormat="1" ht="12"/>
    <row r="147" s="23" customFormat="1" ht="12"/>
    <row r="148" s="23" customFormat="1" ht="12"/>
    <row r="149" s="23" customFormat="1" ht="12"/>
    <row r="150" s="23" customFormat="1" ht="12"/>
    <row r="151" s="23" customFormat="1" ht="12"/>
    <row r="152" s="23" customFormat="1" ht="12"/>
    <row r="153" s="23" customFormat="1" ht="12"/>
    <row r="154" s="23" customFormat="1" ht="12"/>
    <row r="155" s="23" customFormat="1" ht="12"/>
    <row r="156" s="23" customFormat="1" ht="12"/>
    <row r="157" s="23" customFormat="1" ht="12"/>
    <row r="158" s="23" customFormat="1" ht="12"/>
    <row r="159" s="23" customFormat="1" ht="12"/>
    <row r="160" s="23" customFormat="1" ht="12"/>
    <row r="161" s="23" customFormat="1" ht="12"/>
    <row r="162" s="23" customFormat="1" ht="12"/>
    <row r="163" s="23" customFormat="1" ht="12"/>
    <row r="164" s="23" customFormat="1" ht="12"/>
    <row r="165" s="23" customFormat="1" ht="12"/>
    <row r="166" s="23" customFormat="1" ht="12"/>
    <row r="167" s="23" customFormat="1" ht="12"/>
    <row r="168" s="23" customFormat="1" ht="12"/>
    <row r="169" s="23" customFormat="1" ht="12"/>
    <row r="170" s="23" customFormat="1" ht="12"/>
    <row r="171" s="23" customFormat="1" ht="12"/>
    <row r="172" s="23" customFormat="1" ht="12"/>
    <row r="173" s="23" customFormat="1" ht="12"/>
    <row r="174" s="23" customFormat="1" ht="12"/>
    <row r="175" s="23" customFormat="1" ht="12"/>
    <row r="176" s="23" customFormat="1" ht="12"/>
    <row r="177" s="23" customFormat="1" ht="12"/>
    <row r="178" s="23" customFormat="1" ht="12"/>
    <row r="179" s="23" customFormat="1" ht="12"/>
    <row r="180" s="23" customFormat="1" ht="12"/>
    <row r="181" s="23" customFormat="1" ht="12"/>
    <row r="182" s="23" customFormat="1" ht="12"/>
    <row r="183" s="23" customFormat="1" ht="12"/>
    <row r="184" s="23" customFormat="1" ht="12"/>
    <row r="185" s="23" customFormat="1" ht="12"/>
    <row r="186" s="23" customFormat="1" ht="12"/>
    <row r="187" s="23" customFormat="1" ht="12"/>
    <row r="188" s="23" customFormat="1" ht="12"/>
    <row r="189" s="23" customFormat="1" ht="12"/>
    <row r="190" s="23" customFormat="1" ht="12"/>
    <row r="191" s="23" customFormat="1" ht="12"/>
    <row r="192" s="23" customFormat="1" ht="12"/>
    <row r="193" s="23" customFormat="1" ht="12"/>
    <row r="194" s="23" customFormat="1" ht="12"/>
    <row r="195" s="23" customFormat="1" ht="12"/>
    <row r="196" s="23" customFormat="1" ht="12"/>
    <row r="197" s="23" customFormat="1" ht="12"/>
    <row r="198" s="23" customFormat="1" ht="12"/>
    <row r="199" s="23" customFormat="1" ht="12"/>
    <row r="200" s="23" customFormat="1" ht="12"/>
    <row r="201" s="23" customFormat="1" ht="12"/>
    <row r="202" s="23" customFormat="1" ht="12"/>
    <row r="203" s="23" customFormat="1" ht="12"/>
    <row r="204" s="23" customFormat="1" ht="12"/>
    <row r="205" s="23" customFormat="1" ht="12"/>
    <row r="206" s="23" customFormat="1" ht="12"/>
    <row r="207" s="23" customFormat="1" ht="12"/>
    <row r="208" s="23" customFormat="1" ht="12"/>
    <row r="209" s="23" customFormat="1" ht="12"/>
    <row r="210" s="23" customFormat="1" ht="12"/>
    <row r="211" s="23" customFormat="1" ht="12"/>
    <row r="212" s="23" customFormat="1" ht="12"/>
    <row r="213" s="23" customFormat="1" ht="12"/>
    <row r="214" s="23" customFormat="1" ht="12"/>
    <row r="215" s="23" customFormat="1" ht="12"/>
    <row r="216" s="23" customFormat="1" ht="12"/>
    <row r="217" s="23" customFormat="1" ht="12"/>
    <row r="218" s="23" customFormat="1" ht="12"/>
    <row r="219" s="23" customFormat="1" ht="12"/>
    <row r="220" s="23" customFormat="1" ht="12"/>
    <row r="221" s="23" customFormat="1" ht="12"/>
    <row r="222" s="23" customFormat="1" ht="12"/>
    <row r="223" s="23" customFormat="1" ht="12"/>
    <row r="224" s="23" customFormat="1" ht="12"/>
    <row r="225" s="23" customFormat="1" ht="12"/>
    <row r="226" s="23" customFormat="1" ht="12"/>
    <row r="227" s="23" customFormat="1" ht="12"/>
    <row r="228" s="23" customFormat="1" ht="12"/>
    <row r="229" s="23" customFormat="1" ht="12"/>
    <row r="230" s="23" customFormat="1" ht="12"/>
    <row r="231" s="23" customFormat="1" ht="12"/>
    <row r="232" s="23" customFormat="1" ht="12"/>
    <row r="233" s="23" customFormat="1" ht="12"/>
    <row r="234" s="23" customFormat="1" ht="12"/>
    <row r="235" s="23" customFormat="1" ht="12"/>
    <row r="236" s="23" customFormat="1" ht="12"/>
    <row r="237" s="23" customFormat="1" ht="12"/>
    <row r="238" s="23" customFormat="1" ht="12"/>
    <row r="239" s="23" customFormat="1" ht="12"/>
    <row r="240" s="23" customFormat="1" ht="12"/>
    <row r="241" s="23" customFormat="1" ht="12"/>
    <row r="242" s="23" customFormat="1" ht="12"/>
    <row r="243" s="23" customFormat="1" ht="12"/>
    <row r="244" s="23" customFormat="1" ht="12"/>
    <row r="245" s="23" customFormat="1" ht="12"/>
    <row r="246" s="23" customFormat="1" ht="12"/>
    <row r="247" s="23" customFormat="1" ht="12"/>
    <row r="248" s="23" customFormat="1" ht="12"/>
    <row r="249" s="23" customFormat="1" ht="12"/>
    <row r="250" s="23" customFormat="1" ht="12"/>
    <row r="251" s="23" customFormat="1" ht="12"/>
    <row r="252" s="23" customFormat="1" ht="12"/>
    <row r="253" s="23" customFormat="1" ht="12"/>
    <row r="254" s="23" customFormat="1" ht="12"/>
    <row r="255" s="23" customFormat="1" ht="12"/>
    <row r="256" s="23" customFormat="1" ht="12"/>
    <row r="257" s="23" customFormat="1" ht="12"/>
    <row r="258" s="23" customFormat="1" ht="12"/>
    <row r="259" s="23" customFormat="1" ht="12"/>
    <row r="260" s="23" customFormat="1" ht="12"/>
    <row r="261" s="23" customFormat="1" ht="12"/>
    <row r="262" s="23" customFormat="1" ht="12"/>
    <row r="263" s="23" customFormat="1" ht="12"/>
    <row r="264" s="23" customFormat="1" ht="12"/>
    <row r="265" s="23" customFormat="1" ht="12"/>
    <row r="266" s="23" customFormat="1" ht="12"/>
    <row r="267" s="23" customFormat="1" ht="12"/>
    <row r="268" s="23" customFormat="1" ht="12"/>
    <row r="269" s="23" customFormat="1" ht="12"/>
    <row r="270" s="23" customFormat="1" ht="12"/>
    <row r="271" s="23" customFormat="1" ht="12"/>
    <row r="272" s="23" customFormat="1" ht="12"/>
    <row r="273" s="23" customFormat="1" ht="12"/>
    <row r="274" s="23" customFormat="1" ht="12"/>
    <row r="275" s="23" customFormat="1" ht="12"/>
    <row r="276" s="23" customFormat="1" ht="12"/>
    <row r="277" s="23" customFormat="1" ht="12"/>
    <row r="278" s="23" customFormat="1" ht="12"/>
    <row r="279" s="23" customFormat="1" ht="12"/>
    <row r="280" s="23" customFormat="1" ht="12"/>
    <row r="281" s="23" customFormat="1" ht="12"/>
    <row r="282" s="23" customFormat="1" ht="12"/>
    <row r="283" s="23" customFormat="1" ht="12"/>
    <row r="284" s="23" customFormat="1" ht="12"/>
    <row r="285" s="23" customFormat="1" ht="12"/>
    <row r="286" s="23" customFormat="1" ht="12"/>
    <row r="287" s="23" customFormat="1" ht="12"/>
    <row r="288" s="23" customFormat="1" ht="12"/>
    <row r="289" s="23" customFormat="1" ht="12"/>
    <row r="290" s="23" customFormat="1" ht="12"/>
    <row r="291" s="23" customFormat="1" ht="12"/>
    <row r="292" s="23" customFormat="1" ht="12"/>
    <row r="293" s="23" customFormat="1" ht="12"/>
    <row r="294" s="23" customFormat="1" ht="12"/>
    <row r="295" s="23" customFormat="1" ht="12"/>
    <row r="296" s="23" customFormat="1" ht="12"/>
    <row r="297" s="23" customFormat="1" ht="12"/>
    <row r="298" s="23" customFormat="1" ht="12"/>
    <row r="299" s="23" customFormat="1" ht="12"/>
    <row r="300" s="23" customFormat="1" ht="12"/>
    <row r="301" s="23" customFormat="1" ht="12"/>
    <row r="302" s="23" customFormat="1" ht="12"/>
    <row r="303" s="23" customFormat="1" ht="12"/>
    <row r="304" s="23" customFormat="1" ht="12"/>
    <row r="305" s="23" customFormat="1" ht="12"/>
    <row r="306" s="23" customFormat="1" ht="12"/>
    <row r="307" s="23" customFormat="1" ht="12"/>
    <row r="308" s="23" customFormat="1" ht="12"/>
    <row r="309" s="23" customFormat="1" ht="12"/>
    <row r="310" s="23" customFormat="1" ht="12"/>
    <row r="311" s="23" customFormat="1" ht="12"/>
    <row r="312" s="23" customFormat="1" ht="12"/>
    <row r="313" s="23" customFormat="1" ht="12"/>
    <row r="314" s="23" customFormat="1" ht="12"/>
    <row r="315" s="23" customFormat="1" ht="12"/>
    <row r="316" s="23" customFormat="1" ht="12"/>
    <row r="317" s="23" customFormat="1" ht="12"/>
    <row r="318" s="23" customFormat="1" ht="12"/>
    <row r="319" s="23" customFormat="1" ht="12"/>
    <row r="320" s="23" customFormat="1" ht="12"/>
    <row r="321" s="23" customFormat="1" ht="12"/>
    <row r="322" s="23" customFormat="1" ht="12"/>
    <row r="323" s="23" customFormat="1" ht="12"/>
    <row r="324" s="23" customFormat="1" ht="12"/>
    <row r="325" s="23" customFormat="1" ht="12"/>
    <row r="326" s="23" customFormat="1" ht="12"/>
    <row r="327" s="23" customFormat="1" ht="12"/>
    <row r="328" s="23" customFormat="1" ht="12"/>
    <row r="329" s="23" customFormat="1" ht="12"/>
    <row r="330" s="23" customFormat="1" ht="12"/>
    <row r="331" s="23" customFormat="1" ht="12"/>
    <row r="332" s="23" customFormat="1" ht="12"/>
    <row r="333" s="23" customFormat="1" ht="12"/>
    <row r="334" s="23" customFormat="1" ht="12"/>
    <row r="335" s="23" customFormat="1" ht="12"/>
    <row r="336" s="23" customFormat="1" ht="12"/>
    <row r="337" s="23" customFormat="1" ht="12"/>
    <row r="338" s="23" customFormat="1" ht="12"/>
    <row r="339" s="23" customFormat="1" ht="12"/>
    <row r="340" s="23" customFormat="1" ht="12"/>
    <row r="341" s="23" customFormat="1" ht="12"/>
    <row r="342" s="23" customFormat="1" ht="12"/>
    <row r="343" s="23" customFormat="1" ht="12"/>
    <row r="344" s="23" customFormat="1" ht="12"/>
    <row r="345" s="23" customFormat="1" ht="12"/>
    <row r="346" s="23" customFormat="1" ht="12"/>
    <row r="347" s="23" customFormat="1" ht="12"/>
    <row r="348" s="23" customFormat="1" ht="12"/>
    <row r="349" s="23" customFormat="1" ht="12"/>
    <row r="350" s="23" customFormat="1" ht="12"/>
    <row r="351" s="23" customFormat="1" ht="12"/>
    <row r="352" s="23" customFormat="1" ht="12"/>
    <row r="353" s="23" customFormat="1" ht="12"/>
    <row r="354" s="23" customFormat="1" ht="12"/>
    <row r="355" s="23" customFormat="1" ht="12"/>
    <row r="356" s="23" customFormat="1" ht="12"/>
    <row r="357" s="23" customFormat="1" ht="12"/>
    <row r="358" s="23" customFormat="1" ht="12"/>
    <row r="359" s="23" customFormat="1" ht="12"/>
    <row r="360" s="23" customFormat="1" ht="12"/>
    <row r="361" s="23" customFormat="1" ht="12"/>
    <row r="362" s="23" customFormat="1" ht="12"/>
    <row r="363" s="23" customFormat="1" ht="12"/>
    <row r="364" s="23" customFormat="1" ht="12"/>
    <row r="365" s="23" customFormat="1" ht="12"/>
    <row r="366" s="23" customFormat="1" ht="12"/>
    <row r="367" s="23" customFormat="1" ht="12"/>
    <row r="368" s="23" customFormat="1" ht="12"/>
    <row r="369" s="23" customFormat="1" ht="12"/>
    <row r="370" s="23" customFormat="1" ht="12"/>
    <row r="371" s="23" customFormat="1" ht="12"/>
    <row r="372" s="23" customFormat="1" ht="12"/>
    <row r="373" s="23" customFormat="1" ht="12"/>
    <row r="374" s="23" customFormat="1" ht="12"/>
    <row r="375" s="23" customFormat="1" ht="12"/>
    <row r="376" s="23" customFormat="1" ht="12"/>
    <row r="377" s="23" customFormat="1" ht="12"/>
    <row r="378" s="23" customFormat="1" ht="12"/>
    <row r="379" s="23" customFormat="1" ht="12"/>
    <row r="380" s="23" customFormat="1" ht="12"/>
    <row r="381" s="23" customFormat="1" ht="12"/>
    <row r="382" s="23" customFormat="1" ht="12"/>
    <row r="383" s="23" customFormat="1" ht="12"/>
    <row r="384" s="23" customFormat="1" ht="12"/>
    <row r="385" s="23" customFormat="1" ht="12"/>
    <row r="386" s="23" customFormat="1" ht="12"/>
    <row r="387" s="23" customFormat="1" ht="12"/>
    <row r="388" s="23" customFormat="1" ht="12"/>
    <row r="389" s="23" customFormat="1" ht="12"/>
    <row r="390" s="23" customFormat="1" ht="12"/>
    <row r="391" s="23" customFormat="1" ht="12"/>
    <row r="392" s="23" customFormat="1" ht="12"/>
    <row r="393" s="23" customFormat="1" ht="12"/>
    <row r="394" s="23" customFormat="1" ht="12"/>
    <row r="395" s="23" customFormat="1" ht="12"/>
    <row r="396" s="23" customFormat="1" ht="12"/>
    <row r="397" s="23" customFormat="1" ht="12"/>
    <row r="398" s="23" customFormat="1" ht="12"/>
    <row r="399" s="23" customFormat="1" ht="12"/>
    <row r="400" s="23" customFormat="1" ht="12"/>
    <row r="401" s="23" customFormat="1" ht="12"/>
    <row r="402" s="23" customFormat="1" ht="12"/>
    <row r="403" s="23" customFormat="1" ht="12"/>
    <row r="404" s="23" customFormat="1" ht="12"/>
    <row r="405" s="23" customFormat="1" ht="12"/>
    <row r="406" s="23" customFormat="1" ht="12"/>
    <row r="407" s="23" customFormat="1" ht="12"/>
    <row r="408" s="23" customFormat="1" ht="12"/>
    <row r="409" s="23" customFormat="1" ht="12"/>
    <row r="410" s="23" customFormat="1" ht="12"/>
    <row r="411" s="23" customFormat="1" ht="12"/>
    <row r="412" s="23" customFormat="1" ht="12"/>
    <row r="413" s="23" customFormat="1" ht="12"/>
    <row r="414" s="23" customFormat="1" ht="12"/>
    <row r="415" s="23" customFormat="1" ht="12"/>
    <row r="416" s="23" customFormat="1" ht="12"/>
    <row r="417" s="23" customFormat="1" ht="12"/>
    <row r="418" s="23" customFormat="1" ht="12"/>
    <row r="419" s="23" customFormat="1" ht="12"/>
    <row r="420" s="23" customFormat="1" ht="12"/>
    <row r="421" s="23" customFormat="1" ht="12"/>
    <row r="422" s="23" customFormat="1" ht="12"/>
    <row r="423" s="23" customFormat="1" ht="12"/>
    <row r="424" s="23" customFormat="1" ht="12"/>
    <row r="425" s="23" customFormat="1" ht="12"/>
    <row r="426" s="23" customFormat="1" ht="12"/>
    <row r="427" s="23" customFormat="1" ht="12"/>
    <row r="428" s="23" customFormat="1" ht="12"/>
    <row r="429" s="23" customFormat="1" ht="12"/>
    <row r="430" s="23" customFormat="1" ht="12"/>
    <row r="431" s="23" customFormat="1" ht="12"/>
    <row r="432" s="23" customFormat="1" ht="12"/>
    <row r="433" s="23" customFormat="1" ht="12"/>
    <row r="434" s="23" customFormat="1" ht="12"/>
    <row r="435" s="23" customFormat="1" ht="12"/>
    <row r="436" s="23" customFormat="1" ht="12"/>
    <row r="437" s="23" customFormat="1" ht="12"/>
    <row r="438" s="23" customFormat="1" ht="12"/>
    <row r="439" s="23" customFormat="1" ht="12"/>
    <row r="440" s="23" customFormat="1" ht="12"/>
    <row r="441" s="23" customFormat="1" ht="12"/>
    <row r="442" s="23" customFormat="1" ht="12"/>
    <row r="443" s="23" customFormat="1" ht="12"/>
    <row r="444" s="23" customFormat="1" ht="12"/>
    <row r="445" s="23" customFormat="1" ht="12"/>
    <row r="446" s="23" customFormat="1" ht="12"/>
    <row r="447" s="23" customFormat="1" ht="12"/>
    <row r="448" s="23" customFormat="1" ht="12"/>
    <row r="449" s="23" customFormat="1" ht="12"/>
    <row r="450" s="23" customFormat="1" ht="12"/>
    <row r="451" s="23" customFormat="1" ht="12"/>
    <row r="452" s="23" customFormat="1" ht="12"/>
    <row r="453" s="23" customFormat="1" ht="12"/>
    <row r="454" s="23" customFormat="1" ht="12"/>
    <row r="455" s="23" customFormat="1" ht="12"/>
    <row r="456" s="23" customFormat="1" ht="12"/>
    <row r="457" s="23" customFormat="1" ht="12"/>
    <row r="458" s="23" customFormat="1" ht="12"/>
    <row r="459" s="23" customFormat="1" ht="12"/>
    <row r="460" s="23" customFormat="1" ht="12"/>
    <row r="461" s="23" customFormat="1" ht="12"/>
    <row r="462" s="23" customFormat="1" ht="12"/>
    <row r="463" s="23" customFormat="1" ht="12"/>
    <row r="464" s="23" customFormat="1" ht="12"/>
    <row r="465" s="23" customFormat="1" ht="12"/>
    <row r="466" s="23" customFormat="1" ht="12"/>
    <row r="467" s="23" customFormat="1" ht="12"/>
    <row r="468" s="23" customFormat="1" ht="12"/>
    <row r="469" s="23" customFormat="1" ht="12"/>
    <row r="470" s="23" customFormat="1" ht="12"/>
    <row r="471" s="23" customFormat="1" ht="12"/>
    <row r="472" s="23" customFormat="1" ht="12"/>
    <row r="473" s="23" customFormat="1" ht="12"/>
    <row r="474" s="23" customFormat="1" ht="12"/>
    <row r="475" s="23" customFormat="1" ht="12"/>
    <row r="476" s="23" customFormat="1" ht="12"/>
    <row r="477" s="23" customFormat="1" ht="12"/>
    <row r="478" s="23" customFormat="1" ht="12"/>
    <row r="479" s="23" customFormat="1" ht="12"/>
    <row r="480" s="23" customFormat="1" ht="12"/>
    <row r="481" s="23" customFormat="1" ht="12"/>
    <row r="482" s="23" customFormat="1" ht="12"/>
    <row r="483" s="23" customFormat="1" ht="12"/>
    <row r="484" s="23" customFormat="1" ht="12"/>
    <row r="485" s="23" customFormat="1" ht="12"/>
    <row r="486" s="23" customFormat="1" ht="12"/>
    <row r="487" s="23" customFormat="1" ht="12"/>
    <row r="488" s="23" customFormat="1" ht="12"/>
    <row r="489" s="23" customFormat="1" ht="12"/>
    <row r="490" s="23" customFormat="1" ht="12"/>
    <row r="491" s="23" customFormat="1" ht="12"/>
    <row r="492" s="23" customFormat="1" ht="12"/>
    <row r="493" s="23" customFormat="1" ht="12"/>
    <row r="494" s="23" customFormat="1" ht="12"/>
    <row r="495" s="23" customFormat="1" ht="12"/>
    <row r="496" s="23" customFormat="1" ht="12"/>
  </sheetData>
  <sheetProtection/>
  <mergeCells count="3">
    <mergeCell ref="H4:I4"/>
    <mergeCell ref="B4:C4"/>
    <mergeCell ref="E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41" sqref="F41"/>
    </sheetView>
  </sheetViews>
  <sheetFormatPr defaultColWidth="8.8515625" defaultRowHeight="15"/>
  <cols>
    <col min="1" max="1" width="23.140625" style="118" customWidth="1"/>
    <col min="2" max="3" width="11.00390625" style="118" customWidth="1"/>
    <col min="4" max="4" width="0.9921875" style="118" customWidth="1"/>
    <col min="5" max="6" width="11.00390625" style="118" customWidth="1"/>
    <col min="7" max="7" width="0.9921875" style="118" customWidth="1"/>
    <col min="8" max="9" width="11.00390625" style="118" customWidth="1"/>
    <col min="10" max="225" width="8.8515625" style="118" customWidth="1"/>
    <col min="226" max="226" width="23.140625" style="118" customWidth="1"/>
    <col min="227" max="228" width="11.00390625" style="118" customWidth="1"/>
    <col min="229" max="229" width="0.9921875" style="118" customWidth="1"/>
    <col min="230" max="231" width="11.00390625" style="118" customWidth="1"/>
    <col min="232" max="232" width="0.9921875" style="118" customWidth="1"/>
    <col min="233" max="234" width="11.00390625" style="118" customWidth="1"/>
    <col min="235" max="16384" width="8.8515625" style="118" customWidth="1"/>
  </cols>
  <sheetData>
    <row r="1" spans="1:9" ht="12.75">
      <c r="A1" s="119" t="s">
        <v>18</v>
      </c>
      <c r="B1" s="119"/>
      <c r="C1" s="119"/>
      <c r="D1" s="119"/>
      <c r="E1" s="119"/>
      <c r="F1" s="119"/>
      <c r="G1" s="119"/>
      <c r="H1" s="119"/>
      <c r="I1" s="117"/>
    </row>
    <row r="2" spans="1:9" ht="12.75">
      <c r="A2" s="119" t="s">
        <v>22</v>
      </c>
      <c r="B2" s="119"/>
      <c r="C2" s="119"/>
      <c r="D2" s="119"/>
      <c r="E2" s="119"/>
      <c r="F2" s="119"/>
      <c r="G2" s="119"/>
      <c r="H2" s="119"/>
      <c r="I2" s="117"/>
    </row>
    <row r="3" spans="1:9" ht="12.75">
      <c r="A3" s="119"/>
      <c r="B3" s="119"/>
      <c r="C3" s="119"/>
      <c r="D3" s="119"/>
      <c r="E3" s="119"/>
      <c r="F3" s="119"/>
      <c r="G3" s="119"/>
      <c r="H3" s="119"/>
      <c r="I3" s="117"/>
    </row>
    <row r="4" spans="1:9" ht="12.75" customHeight="1">
      <c r="A4" s="120"/>
      <c r="B4" s="218">
        <v>2013</v>
      </c>
      <c r="C4" s="218"/>
      <c r="D4" s="120"/>
      <c r="E4" s="218">
        <v>2014</v>
      </c>
      <c r="F4" s="218"/>
      <c r="G4" s="120"/>
      <c r="H4" s="218">
        <v>2015</v>
      </c>
      <c r="I4" s="218"/>
    </row>
    <row r="5" spans="1:9" ht="24">
      <c r="A5" s="121" t="s">
        <v>88</v>
      </c>
      <c r="B5" s="122" t="s">
        <v>206</v>
      </c>
      <c r="C5" s="123" t="s">
        <v>89</v>
      </c>
      <c r="D5" s="124"/>
      <c r="E5" s="122" t="s">
        <v>206</v>
      </c>
      <c r="F5" s="123" t="s">
        <v>89</v>
      </c>
      <c r="G5" s="121"/>
      <c r="H5" s="122" t="s">
        <v>206</v>
      </c>
      <c r="I5" s="123" t="s">
        <v>89</v>
      </c>
    </row>
    <row r="6" spans="1:9" ht="7.5" customHeight="1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6" t="s">
        <v>84</v>
      </c>
      <c r="B7" s="125">
        <v>0</v>
      </c>
      <c r="C7" s="127">
        <v>0</v>
      </c>
      <c r="D7" s="126"/>
      <c r="E7" s="125">
        <v>0</v>
      </c>
      <c r="F7" s="127">
        <v>0</v>
      </c>
      <c r="G7" s="126"/>
      <c r="H7" s="125">
        <v>2</v>
      </c>
      <c r="I7" s="127">
        <v>0</v>
      </c>
    </row>
    <row r="8" spans="1:9" ht="12.75">
      <c r="A8" s="126" t="s">
        <v>71</v>
      </c>
      <c r="B8" s="125">
        <v>13</v>
      </c>
      <c r="C8" s="127">
        <v>1</v>
      </c>
      <c r="D8" s="126"/>
      <c r="E8" s="125">
        <v>7</v>
      </c>
      <c r="F8" s="127">
        <v>0</v>
      </c>
      <c r="G8" s="126"/>
      <c r="H8" s="125">
        <v>6</v>
      </c>
      <c r="I8" s="127">
        <v>0</v>
      </c>
    </row>
    <row r="9" spans="1:9" ht="12.75">
      <c r="A9" s="126" t="s">
        <v>90</v>
      </c>
      <c r="B9" s="125">
        <v>6</v>
      </c>
      <c r="C9" s="127">
        <v>1</v>
      </c>
      <c r="D9" s="126"/>
      <c r="E9" s="125">
        <v>8</v>
      </c>
      <c r="F9" s="127">
        <v>2</v>
      </c>
      <c r="G9" s="126"/>
      <c r="H9" s="125">
        <v>8</v>
      </c>
      <c r="I9" s="127">
        <v>4</v>
      </c>
    </row>
    <row r="10" spans="1:9" ht="12.75">
      <c r="A10" s="126" t="s">
        <v>91</v>
      </c>
      <c r="B10" s="125">
        <v>6</v>
      </c>
      <c r="C10" s="127">
        <v>1</v>
      </c>
      <c r="D10" s="126"/>
      <c r="E10" s="125">
        <v>5</v>
      </c>
      <c r="F10" s="127">
        <v>2</v>
      </c>
      <c r="G10" s="126"/>
      <c r="H10" s="125">
        <v>17</v>
      </c>
      <c r="I10" s="127">
        <v>11</v>
      </c>
    </row>
    <row r="11" spans="1:9" ht="12.75">
      <c r="A11" s="126" t="s">
        <v>164</v>
      </c>
      <c r="B11" s="125">
        <v>21</v>
      </c>
      <c r="C11" s="127">
        <v>16</v>
      </c>
      <c r="D11" s="126"/>
      <c r="E11" s="125">
        <v>22</v>
      </c>
      <c r="F11" s="127">
        <v>19</v>
      </c>
      <c r="G11" s="126"/>
      <c r="H11" s="125">
        <v>2</v>
      </c>
      <c r="I11" s="127">
        <v>1</v>
      </c>
    </row>
    <row r="12" spans="1:9" ht="12.75">
      <c r="A12" s="126" t="s">
        <v>86</v>
      </c>
      <c r="B12" s="125">
        <v>18</v>
      </c>
      <c r="C12" s="127">
        <v>11</v>
      </c>
      <c r="D12" s="126"/>
      <c r="E12" s="125">
        <v>13</v>
      </c>
      <c r="F12" s="127">
        <v>5</v>
      </c>
      <c r="G12" s="126"/>
      <c r="H12" s="125">
        <v>14</v>
      </c>
      <c r="I12" s="127">
        <v>9</v>
      </c>
    </row>
    <row r="13" spans="1:9" ht="12.75">
      <c r="A13" s="126" t="s">
        <v>92</v>
      </c>
      <c r="B13" s="125">
        <v>1</v>
      </c>
      <c r="C13" s="127">
        <v>0</v>
      </c>
      <c r="D13" s="126"/>
      <c r="E13" s="125">
        <v>2</v>
      </c>
      <c r="F13" s="127">
        <v>1</v>
      </c>
      <c r="G13" s="126"/>
      <c r="H13" s="125">
        <v>3</v>
      </c>
      <c r="I13" s="127">
        <v>1</v>
      </c>
    </row>
    <row r="14" spans="1:9" ht="12.75">
      <c r="A14" s="126" t="s">
        <v>93</v>
      </c>
      <c r="B14" s="125">
        <v>11</v>
      </c>
      <c r="C14" s="127">
        <v>4</v>
      </c>
      <c r="D14" s="126"/>
      <c r="E14" s="125">
        <v>9</v>
      </c>
      <c r="F14" s="127">
        <v>2</v>
      </c>
      <c r="G14" s="126"/>
      <c r="H14" s="125">
        <v>15</v>
      </c>
      <c r="I14" s="127">
        <v>8</v>
      </c>
    </row>
    <row r="15" spans="1:9" ht="12.75">
      <c r="A15" s="126" t="s">
        <v>72</v>
      </c>
      <c r="B15" s="125">
        <v>1</v>
      </c>
      <c r="C15" s="127">
        <v>0</v>
      </c>
      <c r="D15" s="126"/>
      <c r="E15" s="125">
        <v>1</v>
      </c>
      <c r="F15" s="127">
        <v>0</v>
      </c>
      <c r="G15" s="126"/>
      <c r="H15" s="125">
        <v>17</v>
      </c>
      <c r="I15" s="127">
        <v>12</v>
      </c>
    </row>
    <row r="16" spans="1:9" ht="12.75">
      <c r="A16" s="126" t="s">
        <v>167</v>
      </c>
      <c r="B16" s="125">
        <v>3</v>
      </c>
      <c r="C16" s="127">
        <v>2</v>
      </c>
      <c r="D16" s="126"/>
      <c r="E16" s="125">
        <v>6</v>
      </c>
      <c r="F16" s="127">
        <v>4</v>
      </c>
      <c r="G16" s="126"/>
      <c r="H16" s="125">
        <v>5</v>
      </c>
      <c r="I16" s="127">
        <v>2</v>
      </c>
    </row>
    <row r="17" spans="1:9" ht="12.75">
      <c r="A17" s="126" t="s">
        <v>85</v>
      </c>
      <c r="B17" s="125">
        <v>2</v>
      </c>
      <c r="C17" s="127">
        <v>0</v>
      </c>
      <c r="D17" s="126"/>
      <c r="E17" s="125">
        <v>2</v>
      </c>
      <c r="F17" s="127">
        <v>0</v>
      </c>
      <c r="G17" s="126"/>
      <c r="H17" s="125">
        <v>1</v>
      </c>
      <c r="I17" s="127">
        <v>0</v>
      </c>
    </row>
    <row r="18" spans="1:9" ht="12.75">
      <c r="A18" s="125" t="s">
        <v>73</v>
      </c>
      <c r="B18" s="125">
        <v>19</v>
      </c>
      <c r="C18" s="127">
        <v>6</v>
      </c>
      <c r="D18" s="126"/>
      <c r="E18" s="125">
        <v>14</v>
      </c>
      <c r="F18" s="127">
        <v>6</v>
      </c>
      <c r="G18" s="126"/>
      <c r="H18" s="125">
        <v>16</v>
      </c>
      <c r="I18" s="127">
        <v>5</v>
      </c>
    </row>
    <row r="19" spans="1:9" ht="12.75">
      <c r="A19" s="126" t="s">
        <v>94</v>
      </c>
      <c r="B19" s="125">
        <v>3</v>
      </c>
      <c r="C19" s="127">
        <v>0</v>
      </c>
      <c r="D19" s="126"/>
      <c r="E19" s="125">
        <v>6</v>
      </c>
      <c r="F19" s="127">
        <v>0</v>
      </c>
      <c r="G19" s="126"/>
      <c r="H19" s="125">
        <v>4</v>
      </c>
      <c r="I19" s="127">
        <v>0</v>
      </c>
    </row>
    <row r="20" spans="1:9" ht="12.75">
      <c r="A20" s="126" t="s">
        <v>76</v>
      </c>
      <c r="B20" s="125">
        <v>3</v>
      </c>
      <c r="C20" s="127">
        <v>0</v>
      </c>
      <c r="D20" s="126"/>
      <c r="E20" s="125">
        <v>1</v>
      </c>
      <c r="F20" s="127">
        <v>1</v>
      </c>
      <c r="G20" s="126"/>
      <c r="H20" s="125">
        <v>4</v>
      </c>
      <c r="I20" s="127">
        <v>2</v>
      </c>
    </row>
    <row r="21" spans="1:9" ht="12.75">
      <c r="A21" s="126" t="s">
        <v>95</v>
      </c>
      <c r="B21" s="125">
        <v>0</v>
      </c>
      <c r="C21" s="127">
        <v>0</v>
      </c>
      <c r="D21" s="126"/>
      <c r="E21" s="125">
        <v>21</v>
      </c>
      <c r="F21" s="127">
        <v>6</v>
      </c>
      <c r="G21" s="126"/>
      <c r="H21" s="125">
        <v>4</v>
      </c>
      <c r="I21" s="127">
        <v>2</v>
      </c>
    </row>
    <row r="22" spans="1:9" ht="12.75">
      <c r="A22" s="126" t="s">
        <v>166</v>
      </c>
      <c r="B22" s="125">
        <v>3</v>
      </c>
      <c r="C22" s="127">
        <v>0</v>
      </c>
      <c r="D22" s="126"/>
      <c r="E22" s="125">
        <v>3</v>
      </c>
      <c r="F22" s="127">
        <v>2</v>
      </c>
      <c r="G22" s="126"/>
      <c r="H22" s="125">
        <v>5</v>
      </c>
      <c r="I22" s="127">
        <v>4</v>
      </c>
    </row>
    <row r="23" spans="1:9" ht="12.75">
      <c r="A23" s="126" t="s">
        <v>75</v>
      </c>
      <c r="B23" s="125">
        <v>0</v>
      </c>
      <c r="C23" s="127">
        <v>0</v>
      </c>
      <c r="D23" s="126"/>
      <c r="E23" s="125">
        <v>3</v>
      </c>
      <c r="F23" s="127">
        <v>1</v>
      </c>
      <c r="G23" s="126"/>
      <c r="H23" s="125">
        <v>1</v>
      </c>
      <c r="I23" s="127">
        <v>1</v>
      </c>
    </row>
    <row r="24" spans="1:9" ht="12.75">
      <c r="A24" s="126" t="s">
        <v>96</v>
      </c>
      <c r="B24" s="125">
        <v>9</v>
      </c>
      <c r="C24" s="127">
        <v>6</v>
      </c>
      <c r="D24" s="126"/>
      <c r="E24" s="125">
        <v>15</v>
      </c>
      <c r="F24" s="127">
        <v>14</v>
      </c>
      <c r="G24" s="126"/>
      <c r="H24" s="125">
        <v>16</v>
      </c>
      <c r="I24" s="127">
        <v>9</v>
      </c>
    </row>
    <row r="25" spans="1:9" ht="12.75">
      <c r="A25" s="126" t="s">
        <v>97</v>
      </c>
      <c r="B25" s="125">
        <v>4</v>
      </c>
      <c r="C25" s="128">
        <v>1</v>
      </c>
      <c r="D25" s="126"/>
      <c r="E25" s="125">
        <v>0</v>
      </c>
      <c r="F25" s="128">
        <v>0</v>
      </c>
      <c r="G25" s="126"/>
      <c r="H25" s="125">
        <v>2</v>
      </c>
      <c r="I25" s="127">
        <v>0</v>
      </c>
    </row>
    <row r="26" spans="1:9" ht="12.75">
      <c r="A26" s="126" t="s">
        <v>98</v>
      </c>
      <c r="B26" s="125">
        <v>10</v>
      </c>
      <c r="C26" s="127">
        <v>1</v>
      </c>
      <c r="D26" s="126"/>
      <c r="E26" s="125">
        <v>2</v>
      </c>
      <c r="F26" s="127">
        <v>0</v>
      </c>
      <c r="G26" s="126"/>
      <c r="H26" s="125">
        <v>6</v>
      </c>
      <c r="I26" s="127">
        <v>4</v>
      </c>
    </row>
    <row r="27" spans="1:9" ht="12.75">
      <c r="A27" s="126" t="s">
        <v>77</v>
      </c>
      <c r="B27" s="125">
        <v>2</v>
      </c>
      <c r="C27" s="127">
        <v>0</v>
      </c>
      <c r="D27" s="126"/>
      <c r="E27" s="125">
        <v>1</v>
      </c>
      <c r="F27" s="127">
        <v>1</v>
      </c>
      <c r="G27" s="126"/>
      <c r="H27" s="125">
        <v>1</v>
      </c>
      <c r="I27" s="127">
        <v>0</v>
      </c>
    </row>
    <row r="28" spans="1:9" ht="12.75">
      <c r="A28" s="126" t="s">
        <v>78</v>
      </c>
      <c r="B28" s="125">
        <v>5</v>
      </c>
      <c r="C28" s="127">
        <v>1</v>
      </c>
      <c r="D28" s="126"/>
      <c r="E28" s="125">
        <v>7</v>
      </c>
      <c r="F28" s="127">
        <v>2</v>
      </c>
      <c r="G28" s="126"/>
      <c r="H28" s="125">
        <v>6</v>
      </c>
      <c r="I28" s="127">
        <v>2</v>
      </c>
    </row>
    <row r="29" spans="1:9" ht="12.75">
      <c r="A29" s="126" t="s">
        <v>99</v>
      </c>
      <c r="B29" s="125">
        <v>12</v>
      </c>
      <c r="C29" s="127">
        <v>3</v>
      </c>
      <c r="D29" s="126"/>
      <c r="E29" s="125">
        <v>0</v>
      </c>
      <c r="F29" s="127">
        <v>0</v>
      </c>
      <c r="G29" s="126"/>
      <c r="H29" s="125">
        <v>23</v>
      </c>
      <c r="I29" s="127">
        <v>16</v>
      </c>
    </row>
    <row r="30" spans="1:9" ht="12.75">
      <c r="A30" s="126" t="s">
        <v>80</v>
      </c>
      <c r="B30" s="125">
        <v>2</v>
      </c>
      <c r="C30" s="127">
        <v>0</v>
      </c>
      <c r="D30" s="126"/>
      <c r="E30" s="125">
        <v>1</v>
      </c>
      <c r="F30" s="127">
        <v>1</v>
      </c>
      <c r="G30" s="126"/>
      <c r="H30" s="125">
        <v>3</v>
      </c>
      <c r="I30" s="127">
        <v>0</v>
      </c>
    </row>
    <row r="31" spans="1:9" ht="12.75">
      <c r="A31" s="129" t="s">
        <v>100</v>
      </c>
      <c r="B31" s="130">
        <f>SUM(B7:B30)</f>
        <v>154</v>
      </c>
      <c r="C31" s="131">
        <f>SUM(C7:C30)</f>
        <v>54</v>
      </c>
      <c r="D31" s="131"/>
      <c r="E31" s="130">
        <f>SUM(E7:E30)</f>
        <v>149</v>
      </c>
      <c r="F31" s="131">
        <v>69</v>
      </c>
      <c r="G31" s="131"/>
      <c r="H31" s="130">
        <f>SUM(H7:H30)</f>
        <v>181</v>
      </c>
      <c r="I31" s="131">
        <f>SUM(I7:I30)</f>
        <v>93</v>
      </c>
    </row>
  </sheetData>
  <sheetProtection/>
  <mergeCells count="3">
    <mergeCell ref="B4:C4"/>
    <mergeCell ref="E4:F4"/>
    <mergeCell ref="H4:I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28.00390625" style="22" customWidth="1"/>
    <col min="2" max="8" width="11.7109375" style="22" customWidth="1"/>
    <col min="9" max="16384" width="8.8515625" style="22" customWidth="1"/>
  </cols>
  <sheetData>
    <row r="1" ht="12.75">
      <c r="A1" s="21" t="s">
        <v>19</v>
      </c>
    </row>
    <row r="2" s="23" customFormat="1" ht="18" customHeight="1">
      <c r="A2" s="21"/>
    </row>
    <row r="3" spans="1:8" s="23" customFormat="1" ht="15.75" customHeight="1">
      <c r="A3" s="220" t="s">
        <v>246</v>
      </c>
      <c r="B3" s="222" t="s">
        <v>241</v>
      </c>
      <c r="C3" s="222"/>
      <c r="D3" s="222"/>
      <c r="E3" s="222"/>
      <c r="F3" s="222"/>
      <c r="G3" s="222"/>
      <c r="H3" s="222"/>
    </row>
    <row r="4" spans="1:8" s="23" customFormat="1" ht="16.5" customHeight="1">
      <c r="A4" s="221"/>
      <c r="B4" s="26" t="s">
        <v>247</v>
      </c>
      <c r="C4" s="26" t="s">
        <v>248</v>
      </c>
      <c r="D4" s="26" t="s">
        <v>234</v>
      </c>
      <c r="E4" s="26" t="s">
        <v>242</v>
      </c>
      <c r="F4" s="26" t="s">
        <v>243</v>
      </c>
      <c r="G4" s="26" t="s">
        <v>244</v>
      </c>
      <c r="H4" s="26" t="s">
        <v>233</v>
      </c>
    </row>
    <row r="5" spans="1:8" s="23" customFormat="1" ht="7.5" customHeight="1">
      <c r="A5" s="27"/>
      <c r="B5" s="28"/>
      <c r="C5" s="28"/>
      <c r="D5" s="28"/>
      <c r="E5" s="28"/>
      <c r="F5" s="28"/>
      <c r="G5" s="28"/>
      <c r="H5" s="28"/>
    </row>
    <row r="6" spans="1:8" s="23" customFormat="1" ht="12">
      <c r="A6" s="27"/>
      <c r="B6" s="219" t="s">
        <v>235</v>
      </c>
      <c r="C6" s="219"/>
      <c r="D6" s="219"/>
      <c r="E6" s="219"/>
      <c r="F6" s="219"/>
      <c r="G6" s="219"/>
      <c r="H6" s="219"/>
    </row>
    <row r="7" spans="1:8" ht="12.75">
      <c r="A7" s="42" t="s">
        <v>237</v>
      </c>
      <c r="B7" s="43">
        <v>4</v>
      </c>
      <c r="C7" s="43">
        <v>9</v>
      </c>
      <c r="D7" s="43">
        <v>18</v>
      </c>
      <c r="E7" s="43">
        <v>12</v>
      </c>
      <c r="F7" s="43">
        <v>2</v>
      </c>
      <c r="G7" s="43">
        <v>0</v>
      </c>
      <c r="H7" s="43">
        <f>SUM(B7:G7)</f>
        <v>45</v>
      </c>
    </row>
    <row r="8" spans="1:8" ht="12.75">
      <c r="A8" s="42" t="s">
        <v>238</v>
      </c>
      <c r="B8" s="43">
        <v>5</v>
      </c>
      <c r="C8" s="43">
        <v>4</v>
      </c>
      <c r="D8" s="43">
        <v>14</v>
      </c>
      <c r="E8" s="43">
        <v>9</v>
      </c>
      <c r="F8" s="43">
        <v>37</v>
      </c>
      <c r="G8" s="43">
        <v>0</v>
      </c>
      <c r="H8" s="43">
        <f>SUM(B8:G8)</f>
        <v>69</v>
      </c>
    </row>
    <row r="9" spans="1:8" s="50" customFormat="1" ht="12.75">
      <c r="A9" s="52" t="s">
        <v>240</v>
      </c>
      <c r="B9" s="53">
        <v>0</v>
      </c>
      <c r="C9" s="53">
        <v>0</v>
      </c>
      <c r="D9" s="53">
        <v>0</v>
      </c>
      <c r="E9" s="53">
        <v>1</v>
      </c>
      <c r="F9" s="53">
        <v>30</v>
      </c>
      <c r="G9" s="53">
        <v>0</v>
      </c>
      <c r="H9" s="51">
        <f>SUM(B9:G9)</f>
        <v>31</v>
      </c>
    </row>
    <row r="10" spans="1:8" s="23" customFormat="1" ht="12">
      <c r="A10" s="16" t="s">
        <v>226</v>
      </c>
      <c r="B10" s="49">
        <f aca="true" t="shared" si="0" ref="B10:H10">B7+B8</f>
        <v>9</v>
      </c>
      <c r="C10" s="49">
        <f t="shared" si="0"/>
        <v>13</v>
      </c>
      <c r="D10" s="49">
        <f t="shared" si="0"/>
        <v>32</v>
      </c>
      <c r="E10" s="49">
        <f t="shared" si="0"/>
        <v>21</v>
      </c>
      <c r="F10" s="49">
        <f t="shared" si="0"/>
        <v>39</v>
      </c>
      <c r="G10" s="49">
        <f t="shared" si="0"/>
        <v>0</v>
      </c>
      <c r="H10" s="49">
        <f t="shared" si="0"/>
        <v>114</v>
      </c>
    </row>
    <row r="12" spans="2:8" ht="12.75">
      <c r="B12" s="219" t="s">
        <v>236</v>
      </c>
      <c r="C12" s="219"/>
      <c r="D12" s="219"/>
      <c r="E12" s="219"/>
      <c r="F12" s="219"/>
      <c r="G12" s="219"/>
      <c r="H12" s="219"/>
    </row>
    <row r="13" spans="1:8" ht="12.75">
      <c r="A13" s="42" t="s">
        <v>237</v>
      </c>
      <c r="B13" s="43">
        <v>2</v>
      </c>
      <c r="C13" s="43">
        <v>8</v>
      </c>
      <c r="D13" s="43">
        <v>11</v>
      </c>
      <c r="E13" s="43">
        <v>13</v>
      </c>
      <c r="F13" s="43">
        <v>9</v>
      </c>
      <c r="G13" s="43">
        <v>0</v>
      </c>
      <c r="H13" s="43">
        <f>SUM(B13:G13)</f>
        <v>43</v>
      </c>
    </row>
    <row r="14" spans="1:8" ht="12.75">
      <c r="A14" s="42" t="s">
        <v>238</v>
      </c>
      <c r="B14" s="43">
        <v>5</v>
      </c>
      <c r="C14" s="43">
        <v>3</v>
      </c>
      <c r="D14" s="43">
        <v>8</v>
      </c>
      <c r="E14" s="43">
        <v>5</v>
      </c>
      <c r="F14" s="43">
        <v>1</v>
      </c>
      <c r="G14" s="43">
        <v>2</v>
      </c>
      <c r="H14" s="43">
        <f>SUM(B14:G14)</f>
        <v>24</v>
      </c>
    </row>
    <row r="15" spans="1:8" s="50" customFormat="1" ht="12.75">
      <c r="A15" s="52" t="s">
        <v>240</v>
      </c>
      <c r="B15" s="53">
        <v>0</v>
      </c>
      <c r="C15" s="53">
        <v>0</v>
      </c>
      <c r="D15" s="53">
        <v>0</v>
      </c>
      <c r="E15" s="53">
        <v>2</v>
      </c>
      <c r="F15" s="53">
        <v>0</v>
      </c>
      <c r="G15" s="53">
        <v>0</v>
      </c>
      <c r="H15" s="51">
        <f>SUM(B15:G15)</f>
        <v>2</v>
      </c>
    </row>
    <row r="16" spans="1:8" ht="12.75">
      <c r="A16" s="16" t="s">
        <v>226</v>
      </c>
      <c r="B16" s="49">
        <f aca="true" t="shared" si="1" ref="B16:H16">B13+B14</f>
        <v>7</v>
      </c>
      <c r="C16" s="49">
        <f t="shared" si="1"/>
        <v>11</v>
      </c>
      <c r="D16" s="49">
        <f t="shared" si="1"/>
        <v>19</v>
      </c>
      <c r="E16" s="49">
        <f t="shared" si="1"/>
        <v>18</v>
      </c>
      <c r="F16" s="49">
        <f t="shared" si="1"/>
        <v>10</v>
      </c>
      <c r="G16" s="49">
        <f t="shared" si="1"/>
        <v>2</v>
      </c>
      <c r="H16" s="49">
        <f t="shared" si="1"/>
        <v>67</v>
      </c>
    </row>
    <row r="18" spans="2:8" ht="12.75">
      <c r="B18" s="219" t="s">
        <v>226</v>
      </c>
      <c r="C18" s="219"/>
      <c r="D18" s="219"/>
      <c r="E18" s="219"/>
      <c r="F18" s="219"/>
      <c r="G18" s="219"/>
      <c r="H18" s="219"/>
    </row>
    <row r="19" spans="1:8" ht="12.75">
      <c r="A19" s="42" t="s">
        <v>237</v>
      </c>
      <c r="B19" s="43">
        <f aca="true" t="shared" si="2" ref="B19:G19">B7+B13</f>
        <v>6</v>
      </c>
      <c r="C19" s="43">
        <f t="shared" si="2"/>
        <v>17</v>
      </c>
      <c r="D19" s="43">
        <f t="shared" si="2"/>
        <v>29</v>
      </c>
      <c r="E19" s="43">
        <f t="shared" si="2"/>
        <v>25</v>
      </c>
      <c r="F19" s="43">
        <f t="shared" si="2"/>
        <v>11</v>
      </c>
      <c r="G19" s="43">
        <f t="shared" si="2"/>
        <v>0</v>
      </c>
      <c r="H19" s="43">
        <f>SUM(B19:G19)</f>
        <v>88</v>
      </c>
    </row>
    <row r="20" spans="1:8" ht="12.75">
      <c r="A20" s="42" t="s">
        <v>238</v>
      </c>
      <c r="B20" s="43">
        <f aca="true" t="shared" si="3" ref="B20:G21">B8+B14</f>
        <v>10</v>
      </c>
      <c r="C20" s="43">
        <f t="shared" si="3"/>
        <v>7</v>
      </c>
      <c r="D20" s="43">
        <f t="shared" si="3"/>
        <v>22</v>
      </c>
      <c r="E20" s="43">
        <f t="shared" si="3"/>
        <v>14</v>
      </c>
      <c r="F20" s="43">
        <f t="shared" si="3"/>
        <v>38</v>
      </c>
      <c r="G20" s="43">
        <f t="shared" si="3"/>
        <v>2</v>
      </c>
      <c r="H20" s="43">
        <f>SUM(B20:G20)</f>
        <v>93</v>
      </c>
    </row>
    <row r="21" spans="1:8" ht="12.75">
      <c r="A21" s="52" t="s">
        <v>240</v>
      </c>
      <c r="B21" s="51">
        <f t="shared" si="3"/>
        <v>0</v>
      </c>
      <c r="C21" s="51">
        <f t="shared" si="3"/>
        <v>0</v>
      </c>
      <c r="D21" s="51">
        <f t="shared" si="3"/>
        <v>0</v>
      </c>
      <c r="E21" s="51">
        <f t="shared" si="3"/>
        <v>3</v>
      </c>
      <c r="F21" s="51">
        <f t="shared" si="3"/>
        <v>30</v>
      </c>
      <c r="G21" s="51">
        <f t="shared" si="3"/>
        <v>0</v>
      </c>
      <c r="H21" s="51">
        <f>SUM(B21:G21)</f>
        <v>33</v>
      </c>
    </row>
    <row r="22" spans="1:8" ht="12.75">
      <c r="A22" s="5" t="s">
        <v>226</v>
      </c>
      <c r="B22" s="44">
        <f aca="true" t="shared" si="4" ref="B22:H22">B19+B20</f>
        <v>16</v>
      </c>
      <c r="C22" s="44">
        <f t="shared" si="4"/>
        <v>24</v>
      </c>
      <c r="D22" s="44">
        <f t="shared" si="4"/>
        <v>51</v>
      </c>
      <c r="E22" s="44">
        <f t="shared" si="4"/>
        <v>39</v>
      </c>
      <c r="F22" s="44">
        <f t="shared" si="4"/>
        <v>49</v>
      </c>
      <c r="G22" s="44">
        <f t="shared" si="4"/>
        <v>2</v>
      </c>
      <c r="H22" s="44">
        <f t="shared" si="4"/>
        <v>181</v>
      </c>
    </row>
    <row r="23" spans="1:3" ht="12.75">
      <c r="A23" s="35"/>
      <c r="B23" s="36"/>
      <c r="C23" s="36"/>
    </row>
    <row r="24" spans="1:3" ht="12.75">
      <c r="A24" s="35"/>
      <c r="B24" s="36"/>
      <c r="C24" s="36"/>
    </row>
  </sheetData>
  <sheetProtection/>
  <mergeCells count="5">
    <mergeCell ref="A3:A4"/>
    <mergeCell ref="B3:H3"/>
    <mergeCell ref="B6:H6"/>
    <mergeCell ref="B12:H12"/>
    <mergeCell ref="B18:H1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23.140625" style="118" customWidth="1"/>
    <col min="2" max="3" width="11.00390625" style="118" customWidth="1"/>
    <col min="4" max="4" width="0.9921875" style="118" customWidth="1"/>
    <col min="5" max="6" width="11.00390625" style="118" customWidth="1"/>
    <col min="7" max="7" width="0.9921875" style="118" customWidth="1"/>
    <col min="8" max="9" width="11.00390625" style="118" customWidth="1"/>
    <col min="10" max="227" width="8.8515625" style="118" customWidth="1"/>
    <col min="228" max="228" width="23.140625" style="118" customWidth="1"/>
    <col min="229" max="230" width="11.00390625" style="118" customWidth="1"/>
    <col min="231" max="231" width="0.9921875" style="118" customWidth="1"/>
    <col min="232" max="233" width="11.00390625" style="118" customWidth="1"/>
    <col min="234" max="234" width="0.9921875" style="118" customWidth="1"/>
    <col min="235" max="236" width="11.00390625" style="118" customWidth="1"/>
    <col min="237" max="16384" width="8.8515625" style="118" customWidth="1"/>
  </cols>
  <sheetData>
    <row r="1" spans="1:9" ht="12.75">
      <c r="A1" s="119" t="s">
        <v>20</v>
      </c>
      <c r="B1" s="119"/>
      <c r="C1" s="119"/>
      <c r="D1" s="119"/>
      <c r="E1" s="119"/>
      <c r="F1" s="119"/>
      <c r="G1" s="119"/>
      <c r="H1" s="119"/>
      <c r="I1" s="117"/>
    </row>
    <row r="2" spans="1:9" ht="12.75">
      <c r="A2" s="119" t="s">
        <v>66</v>
      </c>
      <c r="B2" s="119"/>
      <c r="C2" s="119"/>
      <c r="D2" s="119"/>
      <c r="E2" s="119"/>
      <c r="F2" s="119"/>
      <c r="G2" s="119"/>
      <c r="H2" s="119"/>
      <c r="I2" s="117"/>
    </row>
    <row r="3" spans="1:9" ht="12.75">
      <c r="A3" s="119"/>
      <c r="B3" s="119"/>
      <c r="C3" s="119"/>
      <c r="D3" s="119"/>
      <c r="E3" s="119"/>
      <c r="F3" s="119"/>
      <c r="G3" s="119"/>
      <c r="H3" s="119"/>
      <c r="I3" s="117"/>
    </row>
    <row r="4" spans="1:9" ht="12.75" customHeight="1">
      <c r="A4" s="120"/>
      <c r="B4" s="218">
        <v>2013</v>
      </c>
      <c r="C4" s="218"/>
      <c r="D4" s="120"/>
      <c r="E4" s="218">
        <v>2014</v>
      </c>
      <c r="F4" s="218"/>
      <c r="G4" s="120"/>
      <c r="H4" s="218">
        <v>2015</v>
      </c>
      <c r="I4" s="218"/>
    </row>
    <row r="5" spans="1:9" ht="24">
      <c r="A5" s="121" t="s">
        <v>88</v>
      </c>
      <c r="B5" s="122" t="s">
        <v>206</v>
      </c>
      <c r="C5" s="123" t="s">
        <v>89</v>
      </c>
      <c r="D5" s="124"/>
      <c r="E5" s="122" t="s">
        <v>206</v>
      </c>
      <c r="F5" s="123" t="s">
        <v>89</v>
      </c>
      <c r="G5" s="121"/>
      <c r="H5" s="122" t="s">
        <v>206</v>
      </c>
      <c r="I5" s="123" t="s">
        <v>89</v>
      </c>
    </row>
    <row r="6" spans="1:9" ht="6.75" customHeight="1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6" t="s">
        <v>84</v>
      </c>
      <c r="B7" s="125">
        <v>0</v>
      </c>
      <c r="C7" s="127">
        <v>0</v>
      </c>
      <c r="D7" s="126"/>
      <c r="E7" s="125">
        <v>0</v>
      </c>
      <c r="F7" s="127">
        <v>0</v>
      </c>
      <c r="G7" s="126"/>
      <c r="H7" s="125">
        <v>28</v>
      </c>
      <c r="I7" s="127">
        <v>7</v>
      </c>
    </row>
    <row r="8" spans="1:9" ht="12.75">
      <c r="A8" s="126" t="s">
        <v>71</v>
      </c>
      <c r="B8" s="125">
        <v>37</v>
      </c>
      <c r="C8" s="127">
        <v>1</v>
      </c>
      <c r="D8" s="126"/>
      <c r="E8" s="125">
        <v>52</v>
      </c>
      <c r="F8" s="127">
        <v>1</v>
      </c>
      <c r="G8" s="126"/>
      <c r="H8" s="125">
        <v>72</v>
      </c>
      <c r="I8" s="127">
        <v>51</v>
      </c>
    </row>
    <row r="9" spans="1:9" ht="12.75">
      <c r="A9" s="126" t="s">
        <v>90</v>
      </c>
      <c r="B9" s="125">
        <v>48</v>
      </c>
      <c r="C9" s="127">
        <v>7</v>
      </c>
      <c r="D9" s="126"/>
      <c r="E9" s="125">
        <v>42</v>
      </c>
      <c r="F9" s="127">
        <v>8</v>
      </c>
      <c r="G9" s="126"/>
      <c r="H9" s="125">
        <v>38</v>
      </c>
      <c r="I9" s="127">
        <v>11</v>
      </c>
    </row>
    <row r="10" spans="1:9" ht="12.75">
      <c r="A10" s="126" t="s">
        <v>91</v>
      </c>
      <c r="B10" s="125">
        <v>42</v>
      </c>
      <c r="C10" s="127">
        <v>7</v>
      </c>
      <c r="D10" s="126"/>
      <c r="E10" s="125">
        <v>43</v>
      </c>
      <c r="F10" s="127">
        <v>10</v>
      </c>
      <c r="G10" s="126"/>
      <c r="H10" s="125">
        <v>48</v>
      </c>
      <c r="I10" s="127">
        <v>25</v>
      </c>
    </row>
    <row r="11" spans="1:9" ht="12.75">
      <c r="A11" s="126" t="s">
        <v>164</v>
      </c>
      <c r="B11" s="125">
        <v>37</v>
      </c>
      <c r="C11" s="127">
        <v>14</v>
      </c>
      <c r="D11" s="126"/>
      <c r="E11" s="125">
        <v>44</v>
      </c>
      <c r="F11" s="127">
        <v>21</v>
      </c>
      <c r="G11" s="126"/>
      <c r="H11" s="125">
        <v>31</v>
      </c>
      <c r="I11" s="127">
        <v>17</v>
      </c>
    </row>
    <row r="12" spans="1:9" ht="12.75">
      <c r="A12" s="126" t="s">
        <v>86</v>
      </c>
      <c r="B12" s="125">
        <v>67</v>
      </c>
      <c r="C12" s="127">
        <v>22</v>
      </c>
      <c r="D12" s="126"/>
      <c r="E12" s="125">
        <v>17</v>
      </c>
      <c r="F12" s="127">
        <v>5</v>
      </c>
      <c r="G12" s="126"/>
      <c r="H12" s="125">
        <v>64</v>
      </c>
      <c r="I12" s="127">
        <v>27</v>
      </c>
    </row>
    <row r="13" spans="1:9" ht="12.75">
      <c r="A13" s="126" t="s">
        <v>92</v>
      </c>
      <c r="B13" s="125">
        <v>6</v>
      </c>
      <c r="C13" s="127">
        <v>0</v>
      </c>
      <c r="D13" s="126"/>
      <c r="E13" s="125">
        <v>5</v>
      </c>
      <c r="F13" s="127">
        <v>0</v>
      </c>
      <c r="G13" s="126"/>
      <c r="H13" s="125">
        <v>17</v>
      </c>
      <c r="I13" s="127">
        <v>9</v>
      </c>
    </row>
    <row r="14" spans="1:9" ht="12.75">
      <c r="A14" s="126" t="s">
        <v>93</v>
      </c>
      <c r="B14" s="125">
        <v>49</v>
      </c>
      <c r="C14" s="127">
        <v>16</v>
      </c>
      <c r="D14" s="126"/>
      <c r="E14" s="125">
        <v>56</v>
      </c>
      <c r="F14" s="127">
        <v>15</v>
      </c>
      <c r="G14" s="126"/>
      <c r="H14" s="125">
        <v>56</v>
      </c>
      <c r="I14" s="127">
        <v>17</v>
      </c>
    </row>
    <row r="15" spans="1:9" ht="12.75">
      <c r="A15" s="126" t="s">
        <v>72</v>
      </c>
      <c r="B15" s="125">
        <v>23</v>
      </c>
      <c r="C15" s="127">
        <v>7</v>
      </c>
      <c r="D15" s="126"/>
      <c r="E15" s="125">
        <v>27</v>
      </c>
      <c r="F15" s="127">
        <v>6</v>
      </c>
      <c r="G15" s="126"/>
      <c r="H15" s="125">
        <v>51</v>
      </c>
      <c r="I15" s="127">
        <v>0</v>
      </c>
    </row>
    <row r="16" spans="1:9" ht="12.75">
      <c r="A16" s="126" t="s">
        <v>167</v>
      </c>
      <c r="B16" s="125">
        <v>24</v>
      </c>
      <c r="C16" s="127">
        <v>5</v>
      </c>
      <c r="D16" s="126"/>
      <c r="E16" s="125">
        <v>40</v>
      </c>
      <c r="F16" s="127">
        <v>3</v>
      </c>
      <c r="G16" s="126"/>
      <c r="H16" s="125">
        <v>8</v>
      </c>
      <c r="I16" s="127">
        <v>1</v>
      </c>
    </row>
    <row r="17" spans="1:9" ht="12.75">
      <c r="A17" s="126" t="s">
        <v>85</v>
      </c>
      <c r="B17" s="125">
        <v>20</v>
      </c>
      <c r="C17" s="127">
        <v>3</v>
      </c>
      <c r="D17" s="126"/>
      <c r="E17" s="125">
        <v>17</v>
      </c>
      <c r="F17" s="127">
        <v>4</v>
      </c>
      <c r="G17" s="126"/>
      <c r="H17" s="125">
        <v>21</v>
      </c>
      <c r="I17" s="127">
        <v>4</v>
      </c>
    </row>
    <row r="18" spans="1:9" ht="12.75">
      <c r="A18" s="125" t="s">
        <v>73</v>
      </c>
      <c r="B18" s="125">
        <v>78</v>
      </c>
      <c r="C18" s="127">
        <v>28</v>
      </c>
      <c r="D18" s="126"/>
      <c r="E18" s="125">
        <v>76</v>
      </c>
      <c r="F18" s="127">
        <v>29</v>
      </c>
      <c r="G18" s="126"/>
      <c r="H18" s="125">
        <v>45</v>
      </c>
      <c r="I18" s="127">
        <v>20</v>
      </c>
    </row>
    <row r="19" spans="1:9" ht="12.75">
      <c r="A19" s="126" t="s">
        <v>94</v>
      </c>
      <c r="B19" s="125">
        <v>23</v>
      </c>
      <c r="C19" s="127">
        <v>6</v>
      </c>
      <c r="D19" s="126"/>
      <c r="E19" s="125">
        <v>23</v>
      </c>
      <c r="F19" s="127">
        <v>4</v>
      </c>
      <c r="G19" s="126"/>
      <c r="H19" s="125">
        <v>19</v>
      </c>
      <c r="I19" s="127">
        <v>5</v>
      </c>
    </row>
    <row r="20" spans="1:9" ht="12.75">
      <c r="A20" s="126" t="s">
        <v>76</v>
      </c>
      <c r="B20" s="125">
        <v>11</v>
      </c>
      <c r="C20" s="127">
        <v>2</v>
      </c>
      <c r="D20" s="126"/>
      <c r="E20" s="125">
        <v>8</v>
      </c>
      <c r="F20" s="127">
        <v>2</v>
      </c>
      <c r="G20" s="126"/>
      <c r="H20" s="125">
        <v>5</v>
      </c>
      <c r="I20" s="127">
        <v>2</v>
      </c>
    </row>
    <row r="21" spans="1:9" ht="12.75">
      <c r="A21" s="126" t="s">
        <v>95</v>
      </c>
      <c r="B21" s="125">
        <v>0</v>
      </c>
      <c r="C21" s="127">
        <v>0</v>
      </c>
      <c r="D21" s="126"/>
      <c r="E21" s="125">
        <v>2</v>
      </c>
      <c r="F21" s="127">
        <v>0</v>
      </c>
      <c r="G21" s="126"/>
      <c r="H21" s="125">
        <v>5</v>
      </c>
      <c r="I21" s="127">
        <v>2</v>
      </c>
    </row>
    <row r="22" spans="1:9" ht="12.75">
      <c r="A22" s="126" t="s">
        <v>166</v>
      </c>
      <c r="B22" s="125">
        <v>28</v>
      </c>
      <c r="C22" s="127">
        <v>5</v>
      </c>
      <c r="D22" s="126"/>
      <c r="E22" s="125">
        <v>37</v>
      </c>
      <c r="F22" s="127">
        <v>11</v>
      </c>
      <c r="G22" s="126"/>
      <c r="H22" s="125">
        <v>25</v>
      </c>
      <c r="I22" s="127">
        <v>7</v>
      </c>
    </row>
    <row r="23" spans="1:9" ht="12.75">
      <c r="A23" s="126" t="s">
        <v>75</v>
      </c>
      <c r="B23" s="125">
        <v>0</v>
      </c>
      <c r="C23" s="127">
        <v>0</v>
      </c>
      <c r="D23" s="126"/>
      <c r="E23" s="125">
        <v>17</v>
      </c>
      <c r="F23" s="127">
        <v>8</v>
      </c>
      <c r="G23" s="126"/>
      <c r="H23" s="125">
        <v>58</v>
      </c>
      <c r="I23" s="127">
        <v>19</v>
      </c>
    </row>
    <row r="24" spans="1:9" ht="12.75">
      <c r="A24" s="126" t="s">
        <v>96</v>
      </c>
      <c r="B24" s="125">
        <v>56</v>
      </c>
      <c r="C24" s="127">
        <v>34</v>
      </c>
      <c r="D24" s="126"/>
      <c r="E24" s="125">
        <v>65</v>
      </c>
      <c r="F24" s="127">
        <v>46</v>
      </c>
      <c r="G24" s="126"/>
      <c r="H24" s="125">
        <v>43</v>
      </c>
      <c r="I24" s="127">
        <v>11</v>
      </c>
    </row>
    <row r="25" spans="1:9" ht="12.75">
      <c r="A25" s="126" t="s">
        <v>97</v>
      </c>
      <c r="B25" s="125">
        <v>22</v>
      </c>
      <c r="C25" s="128">
        <v>8</v>
      </c>
      <c r="D25" s="126"/>
      <c r="E25" s="125">
        <v>26</v>
      </c>
      <c r="F25" s="128">
        <v>9</v>
      </c>
      <c r="G25" s="126"/>
      <c r="H25" s="125">
        <v>28</v>
      </c>
      <c r="I25" s="127">
        <v>10</v>
      </c>
    </row>
    <row r="26" spans="1:9" ht="12.75">
      <c r="A26" s="126" t="s">
        <v>98</v>
      </c>
      <c r="B26" s="125">
        <v>48</v>
      </c>
      <c r="C26" s="127">
        <v>23</v>
      </c>
      <c r="D26" s="126"/>
      <c r="E26" s="125">
        <v>42</v>
      </c>
      <c r="F26" s="127">
        <v>15</v>
      </c>
      <c r="G26" s="126"/>
      <c r="H26" s="125">
        <v>52</v>
      </c>
      <c r="I26" s="127">
        <v>24</v>
      </c>
    </row>
    <row r="27" spans="1:9" ht="12.75">
      <c r="A27" s="126" t="s">
        <v>77</v>
      </c>
      <c r="B27" s="125">
        <v>7</v>
      </c>
      <c r="C27" s="127">
        <v>1</v>
      </c>
      <c r="D27" s="126"/>
      <c r="E27" s="125">
        <v>7</v>
      </c>
      <c r="F27" s="127">
        <v>4</v>
      </c>
      <c r="G27" s="126"/>
      <c r="H27" s="125">
        <v>10</v>
      </c>
      <c r="I27" s="127">
        <v>4</v>
      </c>
    </row>
    <row r="28" spans="1:9" ht="12.75">
      <c r="A28" s="126" t="s">
        <v>78</v>
      </c>
      <c r="B28" s="125">
        <v>22</v>
      </c>
      <c r="C28" s="127">
        <v>3</v>
      </c>
      <c r="D28" s="126"/>
      <c r="E28" s="125">
        <v>31</v>
      </c>
      <c r="F28" s="127">
        <v>7</v>
      </c>
      <c r="G28" s="126"/>
      <c r="H28" s="125">
        <v>36</v>
      </c>
      <c r="I28" s="127">
        <v>10</v>
      </c>
    </row>
    <row r="29" spans="1:9" ht="12.75">
      <c r="A29" s="126" t="s">
        <v>99</v>
      </c>
      <c r="B29" s="125">
        <v>53</v>
      </c>
      <c r="C29" s="127">
        <v>7</v>
      </c>
      <c r="D29" s="126"/>
      <c r="E29" s="125">
        <v>51</v>
      </c>
      <c r="F29" s="127">
        <v>9</v>
      </c>
      <c r="G29" s="126"/>
      <c r="H29" s="125">
        <v>76</v>
      </c>
      <c r="I29" s="127">
        <v>20</v>
      </c>
    </row>
    <row r="30" spans="1:9" ht="12.75">
      <c r="A30" s="126" t="s">
        <v>80</v>
      </c>
      <c r="B30" s="125">
        <v>37</v>
      </c>
      <c r="C30" s="127">
        <v>5</v>
      </c>
      <c r="D30" s="126"/>
      <c r="E30" s="125">
        <v>36</v>
      </c>
      <c r="F30" s="127">
        <v>1</v>
      </c>
      <c r="G30" s="126"/>
      <c r="H30" s="125">
        <v>36</v>
      </c>
      <c r="I30" s="127">
        <v>4</v>
      </c>
    </row>
    <row r="31" spans="1:9" ht="12.75">
      <c r="A31" s="129" t="s">
        <v>100</v>
      </c>
      <c r="B31" s="130">
        <f>SUM(B7:B30)</f>
        <v>738</v>
      </c>
      <c r="C31" s="131">
        <f>SUM(C7:C30)</f>
        <v>204</v>
      </c>
      <c r="D31" s="131"/>
      <c r="E31" s="130">
        <f>SUM(E7:E30)</f>
        <v>764</v>
      </c>
      <c r="F31" s="131">
        <f>SUM(F7:F30)</f>
        <v>218</v>
      </c>
      <c r="G31" s="131"/>
      <c r="H31" s="130">
        <f>SUM(H7:H30)</f>
        <v>872</v>
      </c>
      <c r="I31" s="131">
        <f>SUM(I7:I30)</f>
        <v>307</v>
      </c>
    </row>
  </sheetData>
  <sheetProtection/>
  <mergeCells count="3">
    <mergeCell ref="B4:C4"/>
    <mergeCell ref="E4:F4"/>
    <mergeCell ref="H4:I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19.421875" style="22" customWidth="1"/>
    <col min="2" max="9" width="11.7109375" style="22" customWidth="1"/>
    <col min="10" max="16384" width="8.8515625" style="22" customWidth="1"/>
  </cols>
  <sheetData>
    <row r="1" ht="12.75">
      <c r="A1" s="21" t="s">
        <v>5</v>
      </c>
    </row>
    <row r="2" s="23" customFormat="1" ht="18" customHeight="1">
      <c r="A2" s="21"/>
    </row>
    <row r="3" spans="1:9" s="23" customFormat="1" ht="15.75" customHeight="1">
      <c r="A3" s="220" t="s">
        <v>246</v>
      </c>
      <c r="B3" s="222" t="s">
        <v>241</v>
      </c>
      <c r="C3" s="222"/>
      <c r="D3" s="222"/>
      <c r="E3" s="222"/>
      <c r="F3" s="222"/>
      <c r="G3" s="222"/>
      <c r="H3" s="222"/>
      <c r="I3" s="222"/>
    </row>
    <row r="4" spans="1:9" s="23" customFormat="1" ht="16.5" customHeight="1">
      <c r="A4" s="221"/>
      <c r="B4" s="26" t="s">
        <v>247</v>
      </c>
      <c r="C4" s="26" t="s">
        <v>248</v>
      </c>
      <c r="D4" s="26" t="s">
        <v>234</v>
      </c>
      <c r="E4" s="26" t="s">
        <v>242</v>
      </c>
      <c r="F4" s="26" t="s">
        <v>243</v>
      </c>
      <c r="G4" s="26" t="s">
        <v>244</v>
      </c>
      <c r="H4" s="26" t="s">
        <v>129</v>
      </c>
      <c r="I4" s="26" t="s">
        <v>233</v>
      </c>
    </row>
    <row r="5" spans="1:9" s="23" customFormat="1" ht="7.5" customHeight="1">
      <c r="A5" s="27"/>
      <c r="B5" s="28"/>
      <c r="C5" s="28"/>
      <c r="D5" s="28"/>
      <c r="E5" s="28"/>
      <c r="F5" s="28"/>
      <c r="G5" s="28"/>
      <c r="H5" s="28"/>
      <c r="I5" s="28"/>
    </row>
    <row r="6" spans="1:9" s="23" customFormat="1" ht="12">
      <c r="A6" s="27"/>
      <c r="B6" s="219" t="s">
        <v>235</v>
      </c>
      <c r="C6" s="219"/>
      <c r="D6" s="219"/>
      <c r="E6" s="219"/>
      <c r="F6" s="219"/>
      <c r="G6" s="219"/>
      <c r="H6" s="219"/>
      <c r="I6" s="219"/>
    </row>
    <row r="7" spans="1:9" ht="12.75">
      <c r="A7" s="42" t="s">
        <v>237</v>
      </c>
      <c r="B7" s="43">
        <v>6</v>
      </c>
      <c r="C7" s="43">
        <v>45</v>
      </c>
      <c r="D7" s="43">
        <v>99</v>
      </c>
      <c r="E7" s="43">
        <v>109</v>
      </c>
      <c r="F7" s="43">
        <v>43</v>
      </c>
      <c r="G7" s="43">
        <v>10</v>
      </c>
      <c r="H7" s="43">
        <v>0</v>
      </c>
      <c r="I7" s="43">
        <f>SUM(B7:H7)</f>
        <v>312</v>
      </c>
    </row>
    <row r="8" spans="1:9" ht="12.75">
      <c r="A8" s="42" t="s">
        <v>238</v>
      </c>
      <c r="B8" s="43">
        <v>7</v>
      </c>
      <c r="C8" s="43">
        <v>18</v>
      </c>
      <c r="D8" s="43">
        <v>49</v>
      </c>
      <c r="E8" s="43">
        <v>40</v>
      </c>
      <c r="F8" s="43">
        <v>47</v>
      </c>
      <c r="G8" s="43">
        <v>13</v>
      </c>
      <c r="H8" s="43">
        <v>0</v>
      </c>
      <c r="I8" s="43">
        <f>SUM(B8:H8)</f>
        <v>174</v>
      </c>
    </row>
    <row r="9" spans="1:9" s="50" customFormat="1" ht="12.75">
      <c r="A9" s="52" t="s">
        <v>240</v>
      </c>
      <c r="B9" s="53">
        <v>1</v>
      </c>
      <c r="C9" s="53">
        <v>1</v>
      </c>
      <c r="D9" s="53">
        <v>4</v>
      </c>
      <c r="E9" s="53">
        <v>1</v>
      </c>
      <c r="F9" s="53">
        <v>22</v>
      </c>
      <c r="G9" s="53">
        <v>4</v>
      </c>
      <c r="H9" s="53">
        <v>0</v>
      </c>
      <c r="I9" s="51">
        <f>SUM(B9:H9)</f>
        <v>33</v>
      </c>
    </row>
    <row r="10" spans="1:9" s="23" customFormat="1" ht="12">
      <c r="A10" s="16" t="s">
        <v>226</v>
      </c>
      <c r="B10" s="49">
        <f>B7+B8</f>
        <v>13</v>
      </c>
      <c r="C10" s="49">
        <f>C7+C8</f>
        <v>63</v>
      </c>
      <c r="D10" s="49">
        <f aca="true" t="shared" si="0" ref="D10:I10">D7+D8</f>
        <v>148</v>
      </c>
      <c r="E10" s="49">
        <f t="shared" si="0"/>
        <v>149</v>
      </c>
      <c r="F10" s="49">
        <f t="shared" si="0"/>
        <v>90</v>
      </c>
      <c r="G10" s="49">
        <f t="shared" si="0"/>
        <v>23</v>
      </c>
      <c r="H10" s="49">
        <f t="shared" si="0"/>
        <v>0</v>
      </c>
      <c r="I10" s="49">
        <f t="shared" si="0"/>
        <v>486</v>
      </c>
    </row>
    <row r="12" spans="2:9" ht="12.75">
      <c r="B12" s="219" t="s">
        <v>236</v>
      </c>
      <c r="C12" s="219"/>
      <c r="D12" s="219"/>
      <c r="E12" s="219"/>
      <c r="F12" s="219"/>
      <c r="G12" s="219"/>
      <c r="H12" s="219"/>
      <c r="I12" s="219"/>
    </row>
    <row r="13" spans="1:9" ht="12.75">
      <c r="A13" s="42" t="s">
        <v>237</v>
      </c>
      <c r="B13" s="43">
        <v>6</v>
      </c>
      <c r="C13" s="43">
        <v>26</v>
      </c>
      <c r="D13" s="43">
        <v>71</v>
      </c>
      <c r="E13" s="43">
        <v>91</v>
      </c>
      <c r="F13" s="43">
        <v>49</v>
      </c>
      <c r="G13" s="43">
        <v>10</v>
      </c>
      <c r="H13" s="43">
        <v>0</v>
      </c>
      <c r="I13" s="43">
        <f>SUM(B13:H13)</f>
        <v>253</v>
      </c>
    </row>
    <row r="14" spans="1:9" ht="12.75">
      <c r="A14" s="42" t="s">
        <v>238</v>
      </c>
      <c r="B14" s="43">
        <v>8</v>
      </c>
      <c r="C14" s="43">
        <v>12</v>
      </c>
      <c r="D14" s="43">
        <v>43</v>
      </c>
      <c r="E14" s="43">
        <v>33</v>
      </c>
      <c r="F14" s="43">
        <v>29</v>
      </c>
      <c r="G14" s="43">
        <v>6</v>
      </c>
      <c r="H14" s="43">
        <v>2</v>
      </c>
      <c r="I14" s="43">
        <f>SUM(B14:H14)</f>
        <v>133</v>
      </c>
    </row>
    <row r="15" spans="1:9" s="50" customFormat="1" ht="12.75">
      <c r="A15" s="52" t="s">
        <v>240</v>
      </c>
      <c r="B15" s="53">
        <v>1</v>
      </c>
      <c r="C15" s="53">
        <v>0</v>
      </c>
      <c r="D15" s="53">
        <v>2</v>
      </c>
      <c r="E15" s="53">
        <v>3</v>
      </c>
      <c r="F15" s="53">
        <v>3</v>
      </c>
      <c r="G15" s="53">
        <v>0</v>
      </c>
      <c r="H15" s="53">
        <v>0</v>
      </c>
      <c r="I15" s="51">
        <f>SUM(B15:H15)</f>
        <v>9</v>
      </c>
    </row>
    <row r="16" spans="1:9" ht="12.75">
      <c r="A16" s="16" t="s">
        <v>226</v>
      </c>
      <c r="B16" s="49">
        <f>B13+B14</f>
        <v>14</v>
      </c>
      <c r="C16" s="49">
        <f>C13+C14</f>
        <v>38</v>
      </c>
      <c r="D16" s="49">
        <f aca="true" t="shared" si="1" ref="D16:I16">D13+D14</f>
        <v>114</v>
      </c>
      <c r="E16" s="49">
        <f t="shared" si="1"/>
        <v>124</v>
      </c>
      <c r="F16" s="49">
        <f t="shared" si="1"/>
        <v>78</v>
      </c>
      <c r="G16" s="49">
        <f t="shared" si="1"/>
        <v>16</v>
      </c>
      <c r="H16" s="49">
        <f t="shared" si="1"/>
        <v>2</v>
      </c>
      <c r="I16" s="49">
        <f t="shared" si="1"/>
        <v>386</v>
      </c>
    </row>
    <row r="18" spans="2:9" ht="12.75">
      <c r="B18" s="219" t="s">
        <v>226</v>
      </c>
      <c r="C18" s="219"/>
      <c r="D18" s="219"/>
      <c r="E18" s="219"/>
      <c r="F18" s="219"/>
      <c r="G18" s="219"/>
      <c r="H18" s="219"/>
      <c r="I18" s="219"/>
    </row>
    <row r="19" spans="1:9" ht="12.75">
      <c r="A19" s="42" t="s">
        <v>237</v>
      </c>
      <c r="B19" s="43">
        <f aca="true" t="shared" si="2" ref="B19:H19">B7+B13</f>
        <v>12</v>
      </c>
      <c r="C19" s="43">
        <f t="shared" si="2"/>
        <v>71</v>
      </c>
      <c r="D19" s="43">
        <f t="shared" si="2"/>
        <v>170</v>
      </c>
      <c r="E19" s="43">
        <f t="shared" si="2"/>
        <v>200</v>
      </c>
      <c r="F19" s="43">
        <f t="shared" si="2"/>
        <v>92</v>
      </c>
      <c r="G19" s="43">
        <f t="shared" si="2"/>
        <v>20</v>
      </c>
      <c r="H19" s="43">
        <f t="shared" si="2"/>
        <v>0</v>
      </c>
      <c r="I19" s="43">
        <f>SUM(B19:H19)</f>
        <v>565</v>
      </c>
    </row>
    <row r="20" spans="1:9" ht="12.75">
      <c r="A20" s="42" t="s">
        <v>238</v>
      </c>
      <c r="B20" s="43">
        <f aca="true" t="shared" si="3" ref="B20:G21">B8+B14</f>
        <v>15</v>
      </c>
      <c r="C20" s="43">
        <f t="shared" si="3"/>
        <v>30</v>
      </c>
      <c r="D20" s="43">
        <f t="shared" si="3"/>
        <v>92</v>
      </c>
      <c r="E20" s="43">
        <f t="shared" si="3"/>
        <v>73</v>
      </c>
      <c r="F20" s="43">
        <f t="shared" si="3"/>
        <v>76</v>
      </c>
      <c r="G20" s="43">
        <f t="shared" si="3"/>
        <v>19</v>
      </c>
      <c r="H20" s="43">
        <f>H8+H14</f>
        <v>2</v>
      </c>
      <c r="I20" s="43">
        <f>SUM(B20:H20)</f>
        <v>307</v>
      </c>
    </row>
    <row r="21" spans="1:9" ht="12.75">
      <c r="A21" s="52" t="s">
        <v>240</v>
      </c>
      <c r="B21" s="51">
        <f t="shared" si="3"/>
        <v>2</v>
      </c>
      <c r="C21" s="51">
        <f t="shared" si="3"/>
        <v>1</v>
      </c>
      <c r="D21" s="51">
        <f t="shared" si="3"/>
        <v>6</v>
      </c>
      <c r="E21" s="51">
        <f t="shared" si="3"/>
        <v>4</v>
      </c>
      <c r="F21" s="51">
        <f t="shared" si="3"/>
        <v>25</v>
      </c>
      <c r="G21" s="51">
        <f t="shared" si="3"/>
        <v>4</v>
      </c>
      <c r="H21" s="51">
        <f>H9+H15</f>
        <v>0</v>
      </c>
      <c r="I21" s="51">
        <f>SUM(B21:H21)</f>
        <v>42</v>
      </c>
    </row>
    <row r="22" spans="1:9" ht="12.75">
      <c r="A22" s="5" t="s">
        <v>226</v>
      </c>
      <c r="B22" s="44">
        <f aca="true" t="shared" si="4" ref="B22:I22">B19+B20</f>
        <v>27</v>
      </c>
      <c r="C22" s="44">
        <f t="shared" si="4"/>
        <v>101</v>
      </c>
      <c r="D22" s="44">
        <f t="shared" si="4"/>
        <v>262</v>
      </c>
      <c r="E22" s="44">
        <f t="shared" si="4"/>
        <v>273</v>
      </c>
      <c r="F22" s="44">
        <f t="shared" si="4"/>
        <v>168</v>
      </c>
      <c r="G22" s="44">
        <f t="shared" si="4"/>
        <v>39</v>
      </c>
      <c r="H22" s="44">
        <f t="shared" si="4"/>
        <v>2</v>
      </c>
      <c r="I22" s="44">
        <f t="shared" si="4"/>
        <v>872</v>
      </c>
    </row>
    <row r="23" spans="1:3" ht="12.75">
      <c r="A23" s="97" t="s">
        <v>153</v>
      </c>
      <c r="B23" s="36"/>
      <c r="C23" s="36"/>
    </row>
    <row r="24" spans="1:3" ht="12.75">
      <c r="A24" s="35"/>
      <c r="B24" s="36"/>
      <c r="C24" s="36"/>
    </row>
  </sheetData>
  <sheetProtection/>
  <mergeCells count="5">
    <mergeCell ref="A3:A4"/>
    <mergeCell ref="B3:I3"/>
    <mergeCell ref="B6:I6"/>
    <mergeCell ref="B12:I12"/>
    <mergeCell ref="B18:I1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8515625" style="22" customWidth="1"/>
    <col min="2" max="3" width="12.7109375" style="22" customWidth="1"/>
    <col min="4" max="4" width="0.85546875" style="22" customWidth="1"/>
    <col min="5" max="6" width="12.7109375" style="22" customWidth="1"/>
    <col min="7" max="7" width="0.85546875" style="22" customWidth="1"/>
    <col min="8" max="9" width="12.7109375" style="22" customWidth="1"/>
    <col min="10" max="16384" width="8.8515625" style="22" customWidth="1"/>
  </cols>
  <sheetData>
    <row r="1" spans="1:7" ht="12.75">
      <c r="A1" s="21" t="s">
        <v>6</v>
      </c>
      <c r="B1" s="21"/>
      <c r="C1" s="21"/>
      <c r="D1" s="21"/>
      <c r="E1" s="21"/>
      <c r="F1" s="21"/>
      <c r="G1" s="21"/>
    </row>
    <row r="2" spans="1:7" ht="12.75">
      <c r="A2" s="21" t="s">
        <v>36</v>
      </c>
      <c r="B2" s="21"/>
      <c r="C2" s="21"/>
      <c r="D2" s="21"/>
      <c r="E2" s="21"/>
      <c r="F2" s="21"/>
      <c r="G2" s="21"/>
    </row>
    <row r="3" s="23" customFormat="1" ht="18" customHeight="1"/>
    <row r="4" spans="1:9" s="23" customFormat="1" ht="18" customHeight="1">
      <c r="A4" s="220" t="s">
        <v>202</v>
      </c>
      <c r="B4" s="223">
        <v>2013</v>
      </c>
      <c r="C4" s="223"/>
      <c r="D4" s="132"/>
      <c r="E4" s="223">
        <v>2014</v>
      </c>
      <c r="F4" s="223"/>
      <c r="G4" s="132"/>
      <c r="H4" s="223">
        <v>2015</v>
      </c>
      <c r="I4" s="223"/>
    </row>
    <row r="5" spans="1:9" s="23" customFormat="1" ht="12">
      <c r="A5" s="221"/>
      <c r="B5" s="26" t="s">
        <v>206</v>
      </c>
      <c r="C5" s="55" t="s">
        <v>207</v>
      </c>
      <c r="D5" s="45"/>
      <c r="E5" s="26" t="s">
        <v>206</v>
      </c>
      <c r="F5" s="55" t="s">
        <v>207</v>
      </c>
      <c r="G5" s="45"/>
      <c r="H5" s="26" t="s">
        <v>206</v>
      </c>
      <c r="I5" s="55" t="s">
        <v>207</v>
      </c>
    </row>
    <row r="6" spans="1:9" ht="7.5" customHeight="1">
      <c r="A6" s="4"/>
      <c r="B6" s="4"/>
      <c r="C6" s="4"/>
      <c r="D6" s="4"/>
      <c r="E6" s="4"/>
      <c r="F6" s="4"/>
      <c r="G6" s="4"/>
      <c r="H6" s="30"/>
      <c r="I6" s="30"/>
    </row>
    <row r="7" spans="1:9" ht="12.75">
      <c r="A7" s="29" t="s">
        <v>195</v>
      </c>
      <c r="B7" s="29">
        <v>31</v>
      </c>
      <c r="C7" s="66">
        <f>B7/711*100</f>
        <v>4.360056258790436</v>
      </c>
      <c r="D7" s="29"/>
      <c r="E7" s="29">
        <v>34</v>
      </c>
      <c r="F7" s="66">
        <f>E7/750*100</f>
        <v>4.533333333333333</v>
      </c>
      <c r="G7" s="29"/>
      <c r="H7" s="30">
        <v>32</v>
      </c>
      <c r="I7" s="66">
        <f>H7/$H$15*100</f>
        <v>3.669724770642202</v>
      </c>
    </row>
    <row r="8" spans="1:9" ht="12.75">
      <c r="A8" s="29" t="s">
        <v>196</v>
      </c>
      <c r="B8" s="29">
        <v>21</v>
      </c>
      <c r="C8" s="66">
        <f aca="true" t="shared" si="0" ref="C8:C13">B8/711*100</f>
        <v>2.9535864978902953</v>
      </c>
      <c r="D8" s="29"/>
      <c r="E8" s="29">
        <v>47</v>
      </c>
      <c r="F8" s="66">
        <f aca="true" t="shared" si="1" ref="F8:F13">E8/750*100</f>
        <v>6.266666666666667</v>
      </c>
      <c r="G8" s="29"/>
      <c r="H8" s="30">
        <v>62</v>
      </c>
      <c r="I8" s="66">
        <f aca="true" t="shared" si="2" ref="I8:I15">H8/$H$15*100</f>
        <v>7.110091743119266</v>
      </c>
    </row>
    <row r="9" spans="1:9" ht="12.75">
      <c r="A9" s="29" t="s">
        <v>197</v>
      </c>
      <c r="B9" s="29">
        <v>85</v>
      </c>
      <c r="C9" s="66">
        <f t="shared" si="0"/>
        <v>11.954992967651195</v>
      </c>
      <c r="D9" s="29"/>
      <c r="E9" s="29">
        <v>70</v>
      </c>
      <c r="F9" s="66">
        <f t="shared" si="1"/>
        <v>9.333333333333334</v>
      </c>
      <c r="G9" s="29"/>
      <c r="H9" s="30">
        <v>76</v>
      </c>
      <c r="I9" s="66">
        <f t="shared" si="2"/>
        <v>8.715596330275229</v>
      </c>
    </row>
    <row r="10" spans="1:9" ht="12.75">
      <c r="A10" s="29" t="s">
        <v>198</v>
      </c>
      <c r="B10" s="29">
        <v>98</v>
      </c>
      <c r="C10" s="66">
        <f t="shared" si="0"/>
        <v>13.783403656821378</v>
      </c>
      <c r="D10" s="29"/>
      <c r="E10" s="29">
        <v>92</v>
      </c>
      <c r="F10" s="66">
        <f t="shared" si="1"/>
        <v>12.266666666666666</v>
      </c>
      <c r="G10" s="29"/>
      <c r="H10" s="30">
        <v>105</v>
      </c>
      <c r="I10" s="66">
        <f t="shared" si="2"/>
        <v>12.041284403669724</v>
      </c>
    </row>
    <row r="11" spans="1:9" ht="12.75">
      <c r="A11" s="29" t="s">
        <v>199</v>
      </c>
      <c r="B11" s="29">
        <v>74</v>
      </c>
      <c r="C11" s="66">
        <f t="shared" si="0"/>
        <v>10.40787623066104</v>
      </c>
      <c r="D11" s="29"/>
      <c r="E11" s="29">
        <v>94</v>
      </c>
      <c r="F11" s="66">
        <f t="shared" si="1"/>
        <v>12.533333333333333</v>
      </c>
      <c r="G11" s="29"/>
      <c r="H11" s="30">
        <v>97</v>
      </c>
      <c r="I11" s="66">
        <f t="shared" si="2"/>
        <v>11.123853211009175</v>
      </c>
    </row>
    <row r="12" spans="1:9" ht="12.75">
      <c r="A12" s="29" t="s">
        <v>200</v>
      </c>
      <c r="B12" s="29">
        <v>69</v>
      </c>
      <c r="C12" s="66">
        <f t="shared" si="0"/>
        <v>9.70464135021097</v>
      </c>
      <c r="D12" s="29"/>
      <c r="E12" s="29">
        <v>67</v>
      </c>
      <c r="F12" s="66">
        <f t="shared" si="1"/>
        <v>8.933333333333334</v>
      </c>
      <c r="G12" s="29"/>
      <c r="H12" s="30">
        <v>80</v>
      </c>
      <c r="I12" s="66">
        <f t="shared" si="2"/>
        <v>9.174311926605505</v>
      </c>
    </row>
    <row r="13" spans="1:9" ht="12.75">
      <c r="A13" s="29" t="s">
        <v>201</v>
      </c>
      <c r="B13" s="29">
        <v>333</v>
      </c>
      <c r="C13" s="66">
        <f t="shared" si="0"/>
        <v>46.835443037974684</v>
      </c>
      <c r="D13" s="29"/>
      <c r="E13" s="29">
        <v>346</v>
      </c>
      <c r="F13" s="66">
        <f t="shared" si="1"/>
        <v>46.13333333333333</v>
      </c>
      <c r="G13" s="29"/>
      <c r="H13" s="30">
        <v>420</v>
      </c>
      <c r="I13" s="66">
        <f t="shared" si="2"/>
        <v>48.1651376146789</v>
      </c>
    </row>
    <row r="14" spans="1:9" ht="12.75">
      <c r="A14" s="29" t="s">
        <v>129</v>
      </c>
      <c r="B14" s="29">
        <v>27</v>
      </c>
      <c r="C14" s="91" t="s">
        <v>228</v>
      </c>
      <c r="D14" s="29"/>
      <c r="E14" s="29">
        <v>14</v>
      </c>
      <c r="F14" s="91" t="s">
        <v>228</v>
      </c>
      <c r="G14" s="29"/>
      <c r="H14" s="30">
        <v>0</v>
      </c>
      <c r="I14" s="91" t="s">
        <v>228</v>
      </c>
    </row>
    <row r="15" spans="1:9" ht="12.75">
      <c r="A15" s="107" t="s">
        <v>226</v>
      </c>
      <c r="B15" s="107">
        <f>SUM(B7:B14)</f>
        <v>738</v>
      </c>
      <c r="C15" s="109">
        <v>100</v>
      </c>
      <c r="D15" s="107"/>
      <c r="E15" s="107">
        <f>SUM(E7:E14)</f>
        <v>764</v>
      </c>
      <c r="F15" s="109">
        <f>E15/$E$15*100</f>
        <v>100</v>
      </c>
      <c r="G15" s="107"/>
      <c r="H15" s="108">
        <v>872</v>
      </c>
      <c r="I15" s="109">
        <f t="shared" si="2"/>
        <v>100</v>
      </c>
    </row>
    <row r="16" spans="1:7" ht="12.75">
      <c r="A16" s="33"/>
      <c r="B16" s="33"/>
      <c r="C16" s="33"/>
      <c r="D16" s="33"/>
      <c r="E16" s="33"/>
      <c r="F16" s="33"/>
      <c r="G16" s="33"/>
    </row>
    <row r="18" spans="1:9" ht="12.75">
      <c r="A18" s="35"/>
      <c r="B18" s="35"/>
      <c r="C18" s="35"/>
      <c r="D18" s="35"/>
      <c r="E18" s="35"/>
      <c r="F18" s="35"/>
      <c r="G18" s="35"/>
      <c r="H18" s="36"/>
      <c r="I18" s="36"/>
    </row>
    <row r="19" spans="1:9" ht="12.75">
      <c r="A19" s="35"/>
      <c r="B19" s="35"/>
      <c r="C19" s="35"/>
      <c r="D19" s="35"/>
      <c r="E19" s="35"/>
      <c r="F19" s="35"/>
      <c r="G19" s="35"/>
      <c r="H19" s="36"/>
      <c r="I19" s="36"/>
    </row>
    <row r="20" spans="1:9" ht="12.75">
      <c r="A20" s="35"/>
      <c r="B20" s="35"/>
      <c r="C20" s="35"/>
      <c r="D20" s="35"/>
      <c r="E20" s="35"/>
      <c r="F20" s="35"/>
      <c r="G20" s="35"/>
      <c r="H20" s="36"/>
      <c r="I20" s="36"/>
    </row>
    <row r="21" spans="1:9" ht="12.75">
      <c r="A21" s="38"/>
      <c r="B21" s="38"/>
      <c r="C21" s="38"/>
      <c r="D21" s="38"/>
      <c r="E21" s="38"/>
      <c r="F21" s="38"/>
      <c r="G21" s="38"/>
      <c r="H21" s="39"/>
      <c r="I21" s="39"/>
    </row>
    <row r="22" spans="1:9" ht="12.75">
      <c r="A22" s="38"/>
      <c r="B22" s="38"/>
      <c r="C22" s="38"/>
      <c r="D22" s="38"/>
      <c r="E22" s="38"/>
      <c r="F22" s="38"/>
      <c r="G22" s="38"/>
      <c r="H22" s="39"/>
      <c r="I22" s="39"/>
    </row>
    <row r="23" spans="1:9" ht="12.75">
      <c r="A23" s="38"/>
      <c r="B23" s="38"/>
      <c r="C23" s="38"/>
      <c r="D23" s="38"/>
      <c r="E23" s="38"/>
      <c r="F23" s="38"/>
      <c r="G23" s="38"/>
      <c r="H23" s="39"/>
      <c r="I23" s="39"/>
    </row>
    <row r="24" spans="1:9" ht="12.75">
      <c r="A24" s="38"/>
      <c r="B24" s="38"/>
      <c r="C24" s="38"/>
      <c r="D24" s="38"/>
      <c r="E24" s="38"/>
      <c r="F24" s="38"/>
      <c r="G24" s="38"/>
      <c r="H24" s="39"/>
      <c r="I24" s="39"/>
    </row>
    <row r="26" spans="1:9" ht="12.75">
      <c r="A26" s="35"/>
      <c r="B26" s="35"/>
      <c r="C26" s="35"/>
      <c r="D26" s="35"/>
      <c r="E26" s="35"/>
      <c r="F26" s="35"/>
      <c r="G26" s="35"/>
      <c r="H26" s="36"/>
      <c r="I26" s="36"/>
    </row>
    <row r="27" spans="1:9" ht="12.75">
      <c r="A27" s="35"/>
      <c r="B27" s="35"/>
      <c r="C27" s="35"/>
      <c r="D27" s="35"/>
      <c r="E27" s="35"/>
      <c r="F27" s="35"/>
      <c r="G27" s="35"/>
      <c r="H27" s="36"/>
      <c r="I27" s="36"/>
    </row>
    <row r="28" spans="1:9" ht="12.75">
      <c r="A28" s="35"/>
      <c r="B28" s="35"/>
      <c r="C28" s="35"/>
      <c r="D28" s="35"/>
      <c r="E28" s="35"/>
      <c r="F28" s="35"/>
      <c r="G28" s="35"/>
      <c r="H28" s="36"/>
      <c r="I28" s="36"/>
    </row>
    <row r="29" spans="1:9" ht="12.75">
      <c r="A29" s="38"/>
      <c r="B29" s="38"/>
      <c r="C29" s="38"/>
      <c r="D29" s="38"/>
      <c r="E29" s="38"/>
      <c r="F29" s="38"/>
      <c r="G29" s="38"/>
      <c r="H29" s="39"/>
      <c r="I29" s="39"/>
    </row>
    <row r="30" spans="1:9" ht="12.75">
      <c r="A30" s="40"/>
      <c r="B30" s="40"/>
      <c r="C30" s="40"/>
      <c r="D30" s="40"/>
      <c r="E30" s="40"/>
      <c r="F30" s="40"/>
      <c r="G30" s="40"/>
      <c r="H30" s="41"/>
      <c r="I30" s="41"/>
    </row>
    <row r="31" spans="1:9" ht="12.75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2.75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</sheetData>
  <sheetProtection/>
  <mergeCells count="4">
    <mergeCell ref="A4:A5"/>
    <mergeCell ref="H4:I4"/>
    <mergeCell ref="B4:C4"/>
    <mergeCell ref="E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7" sqref="E27"/>
    </sheetView>
  </sheetViews>
  <sheetFormatPr defaultColWidth="8.8515625" defaultRowHeight="15"/>
  <cols>
    <col min="1" max="1" width="43.421875" style="22" customWidth="1"/>
    <col min="2" max="3" width="9.7109375" style="22" customWidth="1"/>
    <col min="4" max="4" width="0.85546875" style="22" customWidth="1"/>
    <col min="5" max="6" width="9.7109375" style="22" customWidth="1"/>
    <col min="7" max="7" width="0.85546875" style="22" customWidth="1"/>
    <col min="8" max="8" width="9.7109375" style="22" customWidth="1"/>
    <col min="9" max="9" width="9.7109375" style="50" customWidth="1"/>
    <col min="10" max="16384" width="8.8515625" style="22" customWidth="1"/>
  </cols>
  <sheetData>
    <row r="1" spans="1:7" ht="12.75">
      <c r="A1" s="21" t="s">
        <v>7</v>
      </c>
      <c r="B1" s="21"/>
      <c r="C1" s="21"/>
      <c r="D1" s="21"/>
      <c r="E1" s="21"/>
      <c r="F1" s="21"/>
      <c r="G1" s="21"/>
    </row>
    <row r="2" spans="1:7" ht="12.75">
      <c r="A2" s="21" t="s">
        <v>26</v>
      </c>
      <c r="B2" s="21"/>
      <c r="C2" s="21"/>
      <c r="D2" s="21"/>
      <c r="E2" s="21"/>
      <c r="F2" s="21"/>
      <c r="G2" s="21"/>
    </row>
    <row r="3" s="23" customFormat="1" ht="18" customHeight="1">
      <c r="I3" s="56"/>
    </row>
    <row r="4" spans="1:9" s="23" customFormat="1" ht="26.25" customHeight="1">
      <c r="A4" s="220" t="s">
        <v>205</v>
      </c>
      <c r="B4" s="223">
        <v>2013</v>
      </c>
      <c r="C4" s="223"/>
      <c r="D4" s="132"/>
      <c r="E4" s="223">
        <v>2014</v>
      </c>
      <c r="F4" s="223"/>
      <c r="G4" s="132"/>
      <c r="H4" s="223">
        <v>2015</v>
      </c>
      <c r="I4" s="223"/>
    </row>
    <row r="5" spans="1:9" s="23" customFormat="1" ht="24">
      <c r="A5" s="221"/>
      <c r="B5" s="26" t="s">
        <v>206</v>
      </c>
      <c r="C5" s="55" t="s">
        <v>207</v>
      </c>
      <c r="D5" s="45"/>
      <c r="E5" s="26" t="s">
        <v>206</v>
      </c>
      <c r="F5" s="55" t="s">
        <v>207</v>
      </c>
      <c r="G5" s="45"/>
      <c r="H5" s="26" t="s">
        <v>206</v>
      </c>
      <c r="I5" s="55" t="s">
        <v>207</v>
      </c>
    </row>
    <row r="6" spans="1:9" ht="7.5" customHeight="1">
      <c r="A6" s="4"/>
      <c r="B6" s="4"/>
      <c r="C6" s="4"/>
      <c r="D6" s="4"/>
      <c r="E6" s="4"/>
      <c r="F6" s="4"/>
      <c r="G6" s="4"/>
      <c r="H6" s="30"/>
      <c r="I6" s="59"/>
    </row>
    <row r="7" spans="1:9" ht="12.75">
      <c r="A7" s="29" t="s">
        <v>208</v>
      </c>
      <c r="B7" s="29">
        <v>445</v>
      </c>
      <c r="C7" s="66">
        <f aca="true" t="shared" si="0" ref="C7:C12">B7/($B$12)*100</f>
        <v>60.298102981029814</v>
      </c>
      <c r="D7" s="29"/>
      <c r="E7" s="29">
        <v>356</v>
      </c>
      <c r="F7" s="66">
        <f aca="true" t="shared" si="1" ref="F7:F12">E7/($E$12)*100</f>
        <v>46.596858638743456</v>
      </c>
      <c r="G7" s="29"/>
      <c r="H7" s="30">
        <v>420</v>
      </c>
      <c r="I7" s="66">
        <f>H7/($H$12)*100</f>
        <v>48.1651376146789</v>
      </c>
    </row>
    <row r="8" spans="1:9" ht="12.75">
      <c r="A8" s="29" t="s">
        <v>209</v>
      </c>
      <c r="B8" s="29">
        <v>165</v>
      </c>
      <c r="C8" s="66">
        <f t="shared" si="0"/>
        <v>22.35772357723577</v>
      </c>
      <c r="D8" s="29"/>
      <c r="E8" s="29">
        <v>301</v>
      </c>
      <c r="F8" s="66">
        <f t="shared" si="1"/>
        <v>39.397905759162306</v>
      </c>
      <c r="G8" s="29"/>
      <c r="H8" s="30">
        <v>218</v>
      </c>
      <c r="I8" s="66">
        <f>H8/($H$12)*100</f>
        <v>25</v>
      </c>
    </row>
    <row r="9" spans="1:9" ht="12.75">
      <c r="A9" s="29" t="s">
        <v>210</v>
      </c>
      <c r="B9" s="29">
        <v>89</v>
      </c>
      <c r="C9" s="66">
        <f t="shared" si="0"/>
        <v>12.059620596205962</v>
      </c>
      <c r="D9" s="29"/>
      <c r="E9" s="29">
        <v>88</v>
      </c>
      <c r="F9" s="66">
        <f t="shared" si="1"/>
        <v>11.518324607329843</v>
      </c>
      <c r="G9" s="29"/>
      <c r="H9" s="30">
        <v>195</v>
      </c>
      <c r="I9" s="66">
        <f>H9/($H$12)*100</f>
        <v>22.362385321100916</v>
      </c>
    </row>
    <row r="10" spans="1:9" ht="12.75">
      <c r="A10" s="29" t="s">
        <v>211</v>
      </c>
      <c r="B10" s="29">
        <v>19</v>
      </c>
      <c r="C10" s="66">
        <f t="shared" si="0"/>
        <v>2.5745257452574526</v>
      </c>
      <c r="D10" s="29"/>
      <c r="E10" s="29">
        <v>19</v>
      </c>
      <c r="F10" s="66">
        <f t="shared" si="1"/>
        <v>2.486910994764398</v>
      </c>
      <c r="G10" s="29"/>
      <c r="H10" s="30">
        <v>19</v>
      </c>
      <c r="I10" s="66">
        <f>H10/($H$12)*100</f>
        <v>2.1788990825688073</v>
      </c>
    </row>
    <row r="11" spans="1:9" ht="12.75">
      <c r="A11" s="29" t="s">
        <v>253</v>
      </c>
      <c r="B11" s="29">
        <v>20</v>
      </c>
      <c r="C11" s="66">
        <f t="shared" si="0"/>
        <v>2.710027100271003</v>
      </c>
      <c r="D11" s="29"/>
      <c r="E11" s="29">
        <v>0</v>
      </c>
      <c r="F11" s="66">
        <f t="shared" si="1"/>
        <v>0</v>
      </c>
      <c r="G11" s="29"/>
      <c r="H11" s="30">
        <v>20</v>
      </c>
      <c r="I11" s="66">
        <f>H11/($H$12)*100</f>
        <v>2.293577981651376</v>
      </c>
    </row>
    <row r="12" spans="1:9" ht="12.75">
      <c r="A12" s="5" t="s">
        <v>226</v>
      </c>
      <c r="B12" s="5">
        <f>SUM(B7:B11)</f>
        <v>738</v>
      </c>
      <c r="C12" s="67">
        <f t="shared" si="0"/>
        <v>100</v>
      </c>
      <c r="D12" s="5"/>
      <c r="E12" s="5">
        <f>SUM(E7:E11)</f>
        <v>764</v>
      </c>
      <c r="F12" s="67">
        <f t="shared" si="1"/>
        <v>100</v>
      </c>
      <c r="G12" s="5"/>
      <c r="H12" s="32">
        <f>SUM(H7:H11)</f>
        <v>872</v>
      </c>
      <c r="I12" s="67">
        <f>SUM(I7:I11)</f>
        <v>100</v>
      </c>
    </row>
    <row r="13" spans="1:7" ht="12.75">
      <c r="A13" s="33"/>
      <c r="B13" s="33"/>
      <c r="C13" s="33"/>
      <c r="D13" s="33"/>
      <c r="E13" s="33"/>
      <c r="F13" s="33"/>
      <c r="G13" s="33"/>
    </row>
    <row r="14" ht="12.75">
      <c r="I14" s="61"/>
    </row>
    <row r="15" spans="1:9" ht="12.75">
      <c r="A15" s="35"/>
      <c r="B15" s="35"/>
      <c r="C15" s="35"/>
      <c r="D15" s="35"/>
      <c r="E15" s="35"/>
      <c r="F15" s="35"/>
      <c r="G15" s="35"/>
      <c r="H15" s="36"/>
      <c r="I15" s="61"/>
    </row>
    <row r="16" spans="1:9" ht="12.75">
      <c r="A16" s="35"/>
      <c r="B16" s="35"/>
      <c r="C16" s="35"/>
      <c r="D16" s="35"/>
      <c r="E16" s="35"/>
      <c r="F16" s="35"/>
      <c r="G16" s="35"/>
      <c r="H16" s="36"/>
      <c r="I16" s="61"/>
    </row>
    <row r="17" spans="1:9" ht="12.75">
      <c r="A17" s="35"/>
      <c r="B17" s="35"/>
      <c r="C17" s="35"/>
      <c r="D17" s="35"/>
      <c r="E17" s="35"/>
      <c r="F17" s="35"/>
      <c r="G17" s="35"/>
      <c r="H17" s="36"/>
      <c r="I17" s="62"/>
    </row>
    <row r="18" spans="1:9" ht="12.75">
      <c r="A18" s="38"/>
      <c r="B18" s="38"/>
      <c r="C18" s="38"/>
      <c r="D18" s="38"/>
      <c r="E18" s="38"/>
      <c r="F18" s="38"/>
      <c r="G18" s="38"/>
      <c r="H18" s="39"/>
      <c r="I18" s="63"/>
    </row>
    <row r="19" spans="1:9" ht="12.75">
      <c r="A19" s="38"/>
      <c r="B19" s="38"/>
      <c r="C19" s="38"/>
      <c r="D19" s="38"/>
      <c r="E19" s="38"/>
      <c r="F19" s="38"/>
      <c r="G19" s="38"/>
      <c r="H19" s="39"/>
      <c r="I19" s="63"/>
    </row>
    <row r="20" spans="1:9" ht="12.75">
      <c r="A20" s="38"/>
      <c r="B20" s="38"/>
      <c r="C20" s="38"/>
      <c r="D20" s="38"/>
      <c r="E20" s="38"/>
      <c r="F20" s="38"/>
      <c r="G20" s="38"/>
      <c r="H20" s="39"/>
      <c r="I20" s="63"/>
    </row>
    <row r="21" spans="1:9" ht="12.75">
      <c r="A21" s="38"/>
      <c r="B21" s="38"/>
      <c r="C21" s="38"/>
      <c r="D21" s="38"/>
      <c r="E21" s="38"/>
      <c r="F21" s="38"/>
      <c r="G21" s="38"/>
      <c r="H21" s="39"/>
      <c r="I21" s="63"/>
    </row>
    <row r="22" ht="12.75">
      <c r="I22" s="61"/>
    </row>
    <row r="23" spans="1:9" ht="12.75">
      <c r="A23" s="35"/>
      <c r="B23" s="35"/>
      <c r="C23" s="35"/>
      <c r="D23" s="35"/>
      <c r="E23" s="35"/>
      <c r="F23" s="35"/>
      <c r="G23" s="35"/>
      <c r="H23" s="36"/>
      <c r="I23" s="61"/>
    </row>
    <row r="24" spans="1:9" ht="12.75">
      <c r="A24" s="35"/>
      <c r="B24" s="35"/>
      <c r="C24" s="35"/>
      <c r="D24" s="35"/>
      <c r="E24" s="35"/>
      <c r="F24" s="35"/>
      <c r="G24" s="35"/>
      <c r="H24" s="36"/>
      <c r="I24" s="61"/>
    </row>
    <row r="25" spans="1:9" ht="12.75">
      <c r="A25" s="35"/>
      <c r="B25" s="35"/>
      <c r="C25" s="35"/>
      <c r="D25" s="35"/>
      <c r="E25" s="35"/>
      <c r="F25" s="35"/>
      <c r="G25" s="35"/>
      <c r="H25" s="36"/>
      <c r="I25" s="62"/>
    </row>
    <row r="26" spans="1:9" ht="12.75">
      <c r="A26" s="38"/>
      <c r="B26" s="38"/>
      <c r="C26" s="38"/>
      <c r="D26" s="38"/>
      <c r="E26" s="38"/>
      <c r="F26" s="38"/>
      <c r="G26" s="38"/>
      <c r="H26" s="39"/>
      <c r="I26" s="63"/>
    </row>
    <row r="27" spans="1:9" ht="12.75">
      <c r="A27" s="40"/>
      <c r="B27" s="40"/>
      <c r="C27" s="40"/>
      <c r="D27" s="40"/>
      <c r="E27" s="40"/>
      <c r="F27" s="40"/>
      <c r="G27" s="40"/>
      <c r="H27" s="41"/>
      <c r="I27" s="64"/>
    </row>
    <row r="28" spans="1:9" ht="12.75">
      <c r="A28" s="41"/>
      <c r="B28" s="41"/>
      <c r="C28" s="41"/>
      <c r="D28" s="41"/>
      <c r="E28" s="41"/>
      <c r="F28" s="41"/>
      <c r="G28" s="41"/>
      <c r="H28" s="41"/>
      <c r="I28" s="64"/>
    </row>
    <row r="29" spans="1:9" ht="12.75">
      <c r="A29" s="41"/>
      <c r="B29" s="41"/>
      <c r="C29" s="41"/>
      <c r="D29" s="41"/>
      <c r="E29" s="41"/>
      <c r="F29" s="41"/>
      <c r="G29" s="41"/>
      <c r="H29" s="41"/>
      <c r="I29" s="64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64"/>
    </row>
  </sheetData>
  <sheetProtection/>
  <mergeCells count="4">
    <mergeCell ref="A4:A5"/>
    <mergeCell ref="H4:I4"/>
    <mergeCell ref="B4:C4"/>
    <mergeCell ref="E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26.00390625" style="22" customWidth="1"/>
    <col min="2" max="3" width="12.140625" style="22" customWidth="1"/>
    <col min="4" max="4" width="0.85546875" style="22" customWidth="1"/>
    <col min="5" max="6" width="12.140625" style="22" customWidth="1"/>
    <col min="7" max="7" width="0.85546875" style="22" customWidth="1"/>
    <col min="8" max="9" width="12.140625" style="22" customWidth="1"/>
    <col min="10" max="16384" width="8.8515625" style="22" customWidth="1"/>
  </cols>
  <sheetData>
    <row r="1" spans="1:4" ht="12.75">
      <c r="A1" s="21" t="s">
        <v>8</v>
      </c>
      <c r="B1" s="21"/>
      <c r="C1" s="21"/>
      <c r="D1" s="21"/>
    </row>
    <row r="2" spans="1:4" ht="12.75">
      <c r="A2" s="21" t="s">
        <v>39</v>
      </c>
      <c r="B2" s="21"/>
      <c r="C2" s="21"/>
      <c r="D2" s="21"/>
    </row>
    <row r="3" spans="1:4" ht="12.75">
      <c r="A3" s="21"/>
      <c r="B3" s="21"/>
      <c r="C3" s="21"/>
      <c r="D3" s="21"/>
    </row>
    <row r="4" spans="1:9" s="23" customFormat="1" ht="25.5" customHeight="1">
      <c r="A4" s="220" t="s">
        <v>215</v>
      </c>
      <c r="B4" s="223" t="s">
        <v>40</v>
      </c>
      <c r="C4" s="223"/>
      <c r="D4" s="132"/>
      <c r="E4" s="223">
        <v>2014</v>
      </c>
      <c r="F4" s="223"/>
      <c r="G4" s="25"/>
      <c r="H4" s="223">
        <v>2015</v>
      </c>
      <c r="I4" s="223"/>
    </row>
    <row r="5" spans="1:9" s="23" customFormat="1" ht="24">
      <c r="A5" s="221"/>
      <c r="B5" s="26" t="s">
        <v>37</v>
      </c>
      <c r="C5" s="47" t="s">
        <v>38</v>
      </c>
      <c r="D5" s="45"/>
      <c r="E5" s="26" t="s">
        <v>37</v>
      </c>
      <c r="F5" s="47" t="s">
        <v>38</v>
      </c>
      <c r="G5" s="24"/>
      <c r="H5" s="26" t="s">
        <v>37</v>
      </c>
      <c r="I5" s="47" t="s">
        <v>38</v>
      </c>
    </row>
    <row r="6" spans="1:9" ht="7.5" customHeight="1">
      <c r="A6" s="4"/>
      <c r="B6" s="4"/>
      <c r="C6" s="4"/>
      <c r="D6" s="4"/>
      <c r="E6" s="31"/>
      <c r="F6" s="86"/>
      <c r="H6" s="31"/>
      <c r="I6" s="50"/>
    </row>
    <row r="7" spans="1:9" ht="12.75">
      <c r="A7" s="29" t="s">
        <v>212</v>
      </c>
      <c r="B7" s="29">
        <v>449</v>
      </c>
      <c r="C7" s="29">
        <v>148</v>
      </c>
      <c r="D7" s="29"/>
      <c r="E7" s="31">
        <v>495</v>
      </c>
      <c r="F7" s="184">
        <v>161</v>
      </c>
      <c r="H7" s="31">
        <v>534</v>
      </c>
      <c r="I7" s="31">
        <v>185</v>
      </c>
    </row>
    <row r="8" spans="1:9" ht="12.75">
      <c r="A8" s="29" t="s">
        <v>213</v>
      </c>
      <c r="B8" s="29">
        <v>114</v>
      </c>
      <c r="C8" s="29">
        <v>11</v>
      </c>
      <c r="D8" s="29"/>
      <c r="E8" s="31">
        <v>104</v>
      </c>
      <c r="F8" s="184">
        <v>4</v>
      </c>
      <c r="H8" s="31">
        <v>105</v>
      </c>
      <c r="I8" s="31">
        <v>4</v>
      </c>
    </row>
    <row r="9" spans="1:9" ht="12.75">
      <c r="A9" s="29" t="s">
        <v>214</v>
      </c>
      <c r="B9" s="28" t="s">
        <v>228</v>
      </c>
      <c r="C9" s="28" t="s">
        <v>228</v>
      </c>
      <c r="D9" s="29"/>
      <c r="E9" s="183" t="s">
        <v>228</v>
      </c>
      <c r="F9" s="185" t="s">
        <v>228</v>
      </c>
      <c r="H9" s="31">
        <v>44</v>
      </c>
      <c r="I9" s="31">
        <v>0</v>
      </c>
    </row>
    <row r="10" spans="1:9" ht="12.75">
      <c r="A10" s="5" t="s">
        <v>226</v>
      </c>
      <c r="B10" s="188">
        <f>SUM(B7:B9)</f>
        <v>563</v>
      </c>
      <c r="C10" s="189">
        <f>SUM(C7:C9)</f>
        <v>159</v>
      </c>
      <c r="D10" s="5"/>
      <c r="E10" s="186">
        <f>SUM(E7:E9)</f>
        <v>599</v>
      </c>
      <c r="F10" s="187">
        <f>SUM(F7:F9)</f>
        <v>165</v>
      </c>
      <c r="G10" s="58"/>
      <c r="H10" s="32">
        <v>683</v>
      </c>
      <c r="I10" s="32">
        <v>189</v>
      </c>
    </row>
    <row r="11" spans="1:4" ht="12.75">
      <c r="A11" s="33" t="s">
        <v>41</v>
      </c>
      <c r="B11" s="33"/>
      <c r="C11" s="33"/>
      <c r="D11" s="33"/>
    </row>
    <row r="13" spans="1:4" ht="12.75">
      <c r="A13" s="35"/>
      <c r="B13" s="35"/>
      <c r="C13" s="35"/>
      <c r="D13" s="35"/>
    </row>
    <row r="14" spans="1:4" ht="12.75">
      <c r="A14" s="35"/>
      <c r="B14" s="35"/>
      <c r="C14" s="35"/>
      <c r="D14" s="35"/>
    </row>
    <row r="15" spans="1:4" ht="12.75">
      <c r="A15" s="35"/>
      <c r="B15" s="35"/>
      <c r="C15" s="35"/>
      <c r="D15" s="35"/>
    </row>
    <row r="16" spans="1:4" ht="12.75">
      <c r="A16" s="38"/>
      <c r="B16" s="38"/>
      <c r="C16" s="38"/>
      <c r="D16" s="38"/>
    </row>
    <row r="17" spans="1:4" ht="12.75">
      <c r="A17" s="38"/>
      <c r="B17" s="38"/>
      <c r="C17" s="38"/>
      <c r="D17" s="38"/>
    </row>
    <row r="18" spans="1:4" ht="12.75">
      <c r="A18" s="38"/>
      <c r="B18" s="38"/>
      <c r="C18" s="38"/>
      <c r="D18" s="38"/>
    </row>
    <row r="19" spans="1:4" ht="12.75">
      <c r="A19" s="38"/>
      <c r="B19" s="38"/>
      <c r="C19" s="38"/>
      <c r="D19" s="38"/>
    </row>
    <row r="21" spans="1:4" ht="12.75">
      <c r="A21" s="35"/>
      <c r="B21" s="35"/>
      <c r="C21" s="35"/>
      <c r="D21" s="35"/>
    </row>
    <row r="22" spans="1:4" ht="12.75">
      <c r="A22" s="35"/>
      <c r="B22" s="35"/>
      <c r="C22" s="35"/>
      <c r="D22" s="35"/>
    </row>
    <row r="23" spans="1:4" ht="12.75">
      <c r="A23" s="35"/>
      <c r="B23" s="35"/>
      <c r="C23" s="35"/>
      <c r="D23" s="35"/>
    </row>
    <row r="24" spans="1:4" ht="12.75">
      <c r="A24" s="38"/>
      <c r="B24" s="38"/>
      <c r="C24" s="38"/>
      <c r="D24" s="38"/>
    </row>
    <row r="25" spans="1:4" ht="12.75">
      <c r="A25" s="40"/>
      <c r="B25" s="40"/>
      <c r="C25" s="40"/>
      <c r="D25" s="40"/>
    </row>
    <row r="26" spans="1:4" ht="12.75">
      <c r="A26" s="41"/>
      <c r="B26" s="41"/>
      <c r="C26" s="41"/>
      <c r="D26" s="41"/>
    </row>
    <row r="27" spans="1:4" ht="12.75">
      <c r="A27" s="41"/>
      <c r="B27" s="41"/>
      <c r="C27" s="41"/>
      <c r="D27" s="41"/>
    </row>
    <row r="28" spans="1:4" ht="12.75">
      <c r="A28" s="41"/>
      <c r="B28" s="41"/>
      <c r="C28" s="41"/>
      <c r="D28" s="41"/>
    </row>
  </sheetData>
  <sheetProtection/>
  <mergeCells count="4">
    <mergeCell ref="A4:A5"/>
    <mergeCell ref="E4:F4"/>
    <mergeCell ref="H4:I4"/>
    <mergeCell ref="B4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4:N18"/>
  <sheetViews>
    <sheetView zoomScalePageLayoutView="0" workbookViewId="0" topLeftCell="A1">
      <selection activeCell="A15" sqref="A15"/>
    </sheetView>
  </sheetViews>
  <sheetFormatPr defaultColWidth="8.8515625" defaultRowHeight="15"/>
  <sheetData>
    <row r="14" ht="23.25">
      <c r="A14" s="6" t="s">
        <v>190</v>
      </c>
    </row>
    <row r="18" spans="1:14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21" ht="29.25" customHeight="1"/>
  </sheetData>
  <sheetProtection/>
  <printOptions/>
  <pageMargins left="0.7" right="0.7" top="0.75" bottom="0.75" header="0.3" footer="0.3"/>
  <pageSetup horizontalDpi="600" verticalDpi="600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33.7109375" style="22" customWidth="1"/>
    <col min="2" max="4" width="8.7109375" style="22" customWidth="1"/>
    <col min="5" max="5" width="0.85546875" style="22" customWidth="1"/>
    <col min="6" max="8" width="8.7109375" style="22" customWidth="1"/>
    <col min="9" max="9" width="0.85546875" style="22" customWidth="1"/>
    <col min="10" max="11" width="8.7109375" style="22" customWidth="1"/>
    <col min="12" max="12" width="8.7109375" style="50" customWidth="1"/>
    <col min="13" max="16384" width="8.8515625" style="22" customWidth="1"/>
  </cols>
  <sheetData>
    <row r="1" spans="1:9" ht="12.75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1" t="s">
        <v>23</v>
      </c>
      <c r="B2" s="21"/>
      <c r="C2" s="21"/>
      <c r="D2" s="21"/>
      <c r="E2" s="21"/>
      <c r="F2" s="21"/>
      <c r="G2" s="21"/>
      <c r="H2" s="21"/>
      <c r="I2" s="21"/>
    </row>
    <row r="3" s="23" customFormat="1" ht="18" customHeight="1">
      <c r="L3" s="56"/>
    </row>
    <row r="4" spans="1:12" s="23" customFormat="1" ht="26.25" customHeight="1">
      <c r="A4" s="220" t="s">
        <v>216</v>
      </c>
      <c r="B4" s="223">
        <v>2013</v>
      </c>
      <c r="C4" s="223"/>
      <c r="D4" s="223"/>
      <c r="E4" s="132"/>
      <c r="F4" s="223">
        <v>2014</v>
      </c>
      <c r="G4" s="223"/>
      <c r="H4" s="223"/>
      <c r="I4" s="132"/>
      <c r="J4" s="223">
        <v>2015</v>
      </c>
      <c r="K4" s="223"/>
      <c r="L4" s="223"/>
    </row>
    <row r="5" spans="1:12" s="23" customFormat="1" ht="24">
      <c r="A5" s="221"/>
      <c r="B5" s="26" t="s">
        <v>206</v>
      </c>
      <c r="C5" s="55" t="s">
        <v>207</v>
      </c>
      <c r="D5" s="55" t="s">
        <v>240</v>
      </c>
      <c r="E5" s="45"/>
      <c r="F5" s="26" t="s">
        <v>206</v>
      </c>
      <c r="G5" s="55" t="s">
        <v>207</v>
      </c>
      <c r="H5" s="55" t="s">
        <v>240</v>
      </c>
      <c r="I5" s="45"/>
      <c r="J5" s="26" t="s">
        <v>206</v>
      </c>
      <c r="K5" s="55" t="s">
        <v>207</v>
      </c>
      <c r="L5" s="55" t="s">
        <v>240</v>
      </c>
    </row>
    <row r="6" spans="1:12" ht="7.5" customHeight="1">
      <c r="A6" s="4"/>
      <c r="B6" s="4"/>
      <c r="C6" s="4"/>
      <c r="D6" s="4"/>
      <c r="E6" s="4"/>
      <c r="F6" s="4"/>
      <c r="G6" s="4"/>
      <c r="H6" s="4"/>
      <c r="I6" s="4"/>
      <c r="J6" s="30"/>
      <c r="K6" s="30"/>
      <c r="L6" s="59"/>
    </row>
    <row r="7" spans="1:12" ht="12.75">
      <c r="A7" s="29" t="s">
        <v>217</v>
      </c>
      <c r="B7" s="29">
        <v>12</v>
      </c>
      <c r="C7" s="66">
        <f>B7/($J$11-$J$10)*100</f>
        <v>5.5045871559633035</v>
      </c>
      <c r="D7" s="28" t="s">
        <v>228</v>
      </c>
      <c r="E7" s="29"/>
      <c r="F7" s="29">
        <v>18</v>
      </c>
      <c r="G7" s="66">
        <f>F7/($J$11-$J$10)*100</f>
        <v>8.256880733944955</v>
      </c>
      <c r="H7" s="28" t="s">
        <v>228</v>
      </c>
      <c r="I7" s="29"/>
      <c r="J7" s="30">
        <v>13</v>
      </c>
      <c r="K7" s="66">
        <f>J7/($J$11-$J$10)*100</f>
        <v>5.963302752293578</v>
      </c>
      <c r="L7" s="59">
        <v>5</v>
      </c>
    </row>
    <row r="8" spans="1:12" ht="12.75">
      <c r="A8" s="29" t="s">
        <v>218</v>
      </c>
      <c r="B8" s="29">
        <v>18</v>
      </c>
      <c r="C8" s="66">
        <f>B8/($J$11-$J$10)*100</f>
        <v>8.256880733944955</v>
      </c>
      <c r="D8" s="28" t="s">
        <v>228</v>
      </c>
      <c r="E8" s="29"/>
      <c r="F8" s="29">
        <v>32</v>
      </c>
      <c r="G8" s="66">
        <f>F8/($J$11-$J$10)*100</f>
        <v>14.678899082568808</v>
      </c>
      <c r="H8" s="28" t="s">
        <v>228</v>
      </c>
      <c r="I8" s="29"/>
      <c r="J8" s="30">
        <v>50</v>
      </c>
      <c r="K8" s="66">
        <f>J8/($J$11-$J$10)*100</f>
        <v>22.93577981651376</v>
      </c>
      <c r="L8" s="59">
        <v>34</v>
      </c>
    </row>
    <row r="9" spans="1:12" ht="12.75">
      <c r="A9" s="29" t="s">
        <v>219</v>
      </c>
      <c r="B9" s="29">
        <f>B11-B8-B7</f>
        <v>174</v>
      </c>
      <c r="C9" s="66">
        <f>B9/($J$11-$J$10)*100</f>
        <v>79.81651376146789</v>
      </c>
      <c r="D9" s="28" t="s">
        <v>228</v>
      </c>
      <c r="E9" s="29"/>
      <c r="F9" s="29">
        <f>F11-F8-F7</f>
        <v>168</v>
      </c>
      <c r="G9" s="66">
        <f>F9/($J$11-$J$10)*100</f>
        <v>77.06422018348624</v>
      </c>
      <c r="H9" s="28" t="s">
        <v>228</v>
      </c>
      <c r="I9" s="29"/>
      <c r="J9" s="30">
        <v>155</v>
      </c>
      <c r="K9" s="66">
        <f>J9/($J$11-$J$10)*100</f>
        <v>71.10091743119266</v>
      </c>
      <c r="L9" s="59">
        <v>3</v>
      </c>
    </row>
    <row r="10" spans="1:12" ht="12.75">
      <c r="A10" s="29" t="s">
        <v>129</v>
      </c>
      <c r="B10" s="29">
        <v>0</v>
      </c>
      <c r="C10" s="28" t="s">
        <v>228</v>
      </c>
      <c r="D10" s="28" t="s">
        <v>228</v>
      </c>
      <c r="E10" s="29"/>
      <c r="F10" s="29">
        <v>0</v>
      </c>
      <c r="G10" s="28" t="s">
        <v>228</v>
      </c>
      <c r="H10" s="28" t="s">
        <v>228</v>
      </c>
      <c r="I10" s="29"/>
      <c r="J10" s="30">
        <v>89</v>
      </c>
      <c r="K10" s="91" t="s">
        <v>228</v>
      </c>
      <c r="L10" s="59">
        <v>0</v>
      </c>
    </row>
    <row r="11" spans="1:12" ht="12.75">
      <c r="A11" s="5" t="s">
        <v>226</v>
      </c>
      <c r="B11" s="5">
        <v>204</v>
      </c>
      <c r="C11" s="90">
        <v>100</v>
      </c>
      <c r="D11" s="47" t="s">
        <v>228</v>
      </c>
      <c r="E11" s="5"/>
      <c r="F11" s="5">
        <v>218</v>
      </c>
      <c r="G11" s="90">
        <v>100</v>
      </c>
      <c r="H11" s="47" t="s">
        <v>228</v>
      </c>
      <c r="I11" s="5"/>
      <c r="J11" s="32">
        <f>SUM(J7:J10)</f>
        <v>307</v>
      </c>
      <c r="K11" s="90">
        <v>100</v>
      </c>
      <c r="L11" s="60">
        <f>SUM(L7:L9)</f>
        <v>42</v>
      </c>
    </row>
    <row r="12" spans="1:9" ht="12.75">
      <c r="A12" s="97" t="s">
        <v>153</v>
      </c>
      <c r="B12" s="97"/>
      <c r="C12" s="97"/>
      <c r="D12" s="97"/>
      <c r="E12" s="97"/>
      <c r="F12" s="97"/>
      <c r="G12" s="97"/>
      <c r="H12" s="97"/>
      <c r="I12" s="97"/>
    </row>
    <row r="13" spans="10:12" ht="12.75">
      <c r="J13" s="34"/>
      <c r="K13" s="34"/>
      <c r="L13" s="61"/>
    </row>
    <row r="14" spans="1:12" ht="12.75">
      <c r="A14" s="35"/>
      <c r="B14" s="35"/>
      <c r="C14" s="35"/>
      <c r="D14" s="35"/>
      <c r="E14" s="35"/>
      <c r="F14" s="35"/>
      <c r="G14" s="35"/>
      <c r="H14" s="35"/>
      <c r="I14" s="35"/>
      <c r="J14" s="34"/>
      <c r="K14" s="34"/>
      <c r="L14" s="61"/>
    </row>
    <row r="15" spans="1:12" ht="12.75">
      <c r="A15" s="35"/>
      <c r="B15" s="35"/>
      <c r="C15" s="35"/>
      <c r="D15" s="35"/>
      <c r="E15" s="35"/>
      <c r="F15" s="35"/>
      <c r="G15" s="35"/>
      <c r="H15" s="35"/>
      <c r="I15" s="35"/>
      <c r="J15" s="34"/>
      <c r="K15" s="34"/>
      <c r="L15" s="61"/>
    </row>
    <row r="16" spans="1:12" ht="12.75">
      <c r="A16" s="35"/>
      <c r="B16" s="35"/>
      <c r="C16" s="35"/>
      <c r="D16" s="35"/>
      <c r="E16" s="35"/>
      <c r="F16" s="35"/>
      <c r="G16" s="35"/>
      <c r="H16" s="35"/>
      <c r="I16" s="35"/>
      <c r="J16" s="37"/>
      <c r="K16" s="37"/>
      <c r="L16" s="62"/>
    </row>
    <row r="17" spans="1:12" ht="12.75">
      <c r="A17" s="38"/>
      <c r="B17" s="38"/>
      <c r="C17" s="38"/>
      <c r="D17" s="38"/>
      <c r="E17" s="38"/>
      <c r="F17" s="38"/>
      <c r="G17" s="38"/>
      <c r="H17" s="38"/>
      <c r="I17" s="38"/>
      <c r="J17" s="39"/>
      <c r="K17" s="39"/>
      <c r="L17" s="63"/>
    </row>
    <row r="18" spans="1:12" ht="12.75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9"/>
      <c r="L18" s="63"/>
    </row>
    <row r="19" spans="1:12" ht="12.75">
      <c r="A19" s="38"/>
      <c r="B19" s="38"/>
      <c r="C19" s="38"/>
      <c r="D19" s="38"/>
      <c r="E19" s="38"/>
      <c r="F19" s="38"/>
      <c r="G19" s="38"/>
      <c r="H19" s="38"/>
      <c r="I19" s="38"/>
      <c r="J19" s="39"/>
      <c r="K19" s="39"/>
      <c r="L19" s="63"/>
    </row>
    <row r="20" spans="1:12" ht="12.75">
      <c r="A20" s="38"/>
      <c r="B20" s="38"/>
      <c r="C20" s="38"/>
      <c r="D20" s="38"/>
      <c r="E20" s="38"/>
      <c r="F20" s="38"/>
      <c r="G20" s="38"/>
      <c r="H20" s="38"/>
      <c r="I20" s="38"/>
      <c r="J20" s="39"/>
      <c r="K20" s="39"/>
      <c r="L20" s="63"/>
    </row>
    <row r="21" spans="10:12" ht="12.75">
      <c r="J21" s="34"/>
      <c r="K21" s="34"/>
      <c r="L21" s="61"/>
    </row>
    <row r="22" spans="1:12" ht="12.75">
      <c r="A22" s="35"/>
      <c r="B22" s="35"/>
      <c r="C22" s="35"/>
      <c r="D22" s="35"/>
      <c r="E22" s="35"/>
      <c r="F22" s="35"/>
      <c r="G22" s="35"/>
      <c r="H22" s="35"/>
      <c r="I22" s="35"/>
      <c r="J22" s="34"/>
      <c r="K22" s="34"/>
      <c r="L22" s="61"/>
    </row>
    <row r="23" spans="1:12" ht="12.75">
      <c r="A23" s="35"/>
      <c r="B23" s="35"/>
      <c r="C23" s="35"/>
      <c r="D23" s="35"/>
      <c r="E23" s="35"/>
      <c r="F23" s="35"/>
      <c r="G23" s="35"/>
      <c r="H23" s="35"/>
      <c r="I23" s="35"/>
      <c r="J23" s="34"/>
      <c r="K23" s="34"/>
      <c r="L23" s="61"/>
    </row>
    <row r="24" spans="1:12" ht="12.75">
      <c r="A24" s="35"/>
      <c r="B24" s="35"/>
      <c r="C24" s="35"/>
      <c r="D24" s="35"/>
      <c r="E24" s="35"/>
      <c r="F24" s="35"/>
      <c r="G24" s="35"/>
      <c r="H24" s="35"/>
      <c r="I24" s="35"/>
      <c r="J24" s="37"/>
      <c r="K24" s="37"/>
      <c r="L24" s="62"/>
    </row>
    <row r="25" spans="1:12" ht="12.75">
      <c r="A25" s="38"/>
      <c r="B25" s="38"/>
      <c r="C25" s="38"/>
      <c r="D25" s="38"/>
      <c r="E25" s="38"/>
      <c r="F25" s="38"/>
      <c r="G25" s="38"/>
      <c r="H25" s="38"/>
      <c r="I25" s="38"/>
      <c r="J25" s="39"/>
      <c r="K25" s="39"/>
      <c r="L25" s="63"/>
    </row>
    <row r="26" spans="1:12" ht="12.75">
      <c r="A26" s="40"/>
      <c r="B26" s="40"/>
      <c r="C26" s="40"/>
      <c r="D26" s="40"/>
      <c r="E26" s="40"/>
      <c r="F26" s="40"/>
      <c r="G26" s="40"/>
      <c r="H26" s="40"/>
      <c r="I26" s="40"/>
      <c r="J26" s="41"/>
      <c r="K26" s="41"/>
      <c r="L26" s="64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64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64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64"/>
    </row>
  </sheetData>
  <sheetProtection/>
  <mergeCells count="4">
    <mergeCell ref="A4:A5"/>
    <mergeCell ref="J4:L4"/>
    <mergeCell ref="B4:D4"/>
    <mergeCell ref="F4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56.8515625" style="22" customWidth="1"/>
    <col min="2" max="5" width="11.421875" style="22" customWidth="1"/>
    <col min="6" max="16384" width="8.8515625" style="22" customWidth="1"/>
  </cols>
  <sheetData>
    <row r="1" ht="12.75">
      <c r="A1" s="21" t="s">
        <v>10</v>
      </c>
    </row>
    <row r="2" ht="12.75">
      <c r="A2" s="21" t="s">
        <v>14</v>
      </c>
    </row>
    <row r="3" ht="12.75">
      <c r="A3" s="21"/>
    </row>
    <row r="4" spans="1:5" s="23" customFormat="1" ht="12">
      <c r="A4" s="25"/>
      <c r="B4" s="223" t="s">
        <v>221</v>
      </c>
      <c r="C4" s="223"/>
      <c r="D4" s="223"/>
      <c r="E4" s="223"/>
    </row>
    <row r="5" spans="1:5" s="23" customFormat="1" ht="24">
      <c r="A5" s="45"/>
      <c r="B5" s="46" t="s">
        <v>237</v>
      </c>
      <c r="C5" s="47" t="s">
        <v>232</v>
      </c>
      <c r="D5" s="47" t="s">
        <v>233</v>
      </c>
      <c r="E5" s="57" t="s">
        <v>135</v>
      </c>
    </row>
    <row r="6" spans="1:4" s="23" customFormat="1" ht="6.75" customHeight="1">
      <c r="A6" s="27"/>
      <c r="B6" s="219"/>
      <c r="C6" s="219"/>
      <c r="D6" s="219"/>
    </row>
    <row r="7" spans="1:8" ht="12.75" customHeight="1">
      <c r="A7" s="68" t="s">
        <v>220</v>
      </c>
      <c r="B7" s="69">
        <v>141</v>
      </c>
      <c r="C7" s="43">
        <v>31</v>
      </c>
      <c r="D7" s="43">
        <v>172</v>
      </c>
      <c r="E7" s="92">
        <f>D7/872*100</f>
        <v>19.724770642201836</v>
      </c>
      <c r="F7" s="48"/>
      <c r="G7" s="48"/>
      <c r="H7" s="48"/>
    </row>
    <row r="8" spans="1:8" ht="12.75" customHeight="1">
      <c r="A8" s="70" t="s">
        <v>156</v>
      </c>
      <c r="B8" s="69"/>
      <c r="C8" s="43"/>
      <c r="D8" s="43"/>
      <c r="E8" s="92"/>
      <c r="F8" s="48"/>
      <c r="G8" s="48"/>
      <c r="H8" s="48"/>
    </row>
    <row r="9" spans="1:8" ht="12.75" customHeight="1">
      <c r="A9" s="110" t="s">
        <v>155</v>
      </c>
      <c r="B9" s="71">
        <f>D9-C9</f>
        <v>79</v>
      </c>
      <c r="C9" s="53">
        <v>21</v>
      </c>
      <c r="D9" s="53">
        <v>100</v>
      </c>
      <c r="E9" s="92">
        <f>D9/872*100</f>
        <v>11.46788990825688</v>
      </c>
      <c r="F9" s="48"/>
      <c r="G9" s="48"/>
      <c r="H9" s="48"/>
    </row>
    <row r="10" spans="1:5" s="23" customFormat="1" ht="12">
      <c r="A10" s="110" t="s">
        <v>157</v>
      </c>
      <c r="B10" s="53">
        <v>36</v>
      </c>
      <c r="C10" s="53">
        <v>11</v>
      </c>
      <c r="D10" s="53">
        <v>47</v>
      </c>
      <c r="E10" s="92">
        <f>D10/872*100</f>
        <v>5.389908256880735</v>
      </c>
    </row>
    <row r="11" spans="1:5" s="23" customFormat="1" ht="24">
      <c r="A11" s="111" t="s">
        <v>158</v>
      </c>
      <c r="B11" s="112">
        <v>15</v>
      </c>
      <c r="C11" s="112">
        <v>1</v>
      </c>
      <c r="D11" s="112">
        <v>16</v>
      </c>
      <c r="E11" s="72">
        <f>D11/872*100</f>
        <v>1.834862385321101</v>
      </c>
    </row>
    <row r="12" spans="1:2" s="23" customFormat="1" ht="12.75">
      <c r="A12" s="73"/>
      <c r="B12" s="74"/>
    </row>
    <row r="13" spans="1:2" s="23" customFormat="1" ht="12.75">
      <c r="A13" s="73"/>
      <c r="B13" s="74"/>
    </row>
    <row r="14" spans="1:2" s="23" customFormat="1" ht="12.75">
      <c r="A14" s="74"/>
      <c r="B14" s="74"/>
    </row>
    <row r="15" spans="1:2" s="23" customFormat="1" ht="12.75">
      <c r="A15" s="74"/>
      <c r="B15" s="74"/>
    </row>
    <row r="16" spans="1:2" s="23" customFormat="1" ht="12.75">
      <c r="A16" s="74"/>
      <c r="B16" s="74"/>
    </row>
    <row r="17" spans="1:2" s="23" customFormat="1" ht="12.75">
      <c r="A17" s="74"/>
      <c r="B17" s="74"/>
    </row>
    <row r="18" spans="1:2" s="23" customFormat="1" ht="12.75">
      <c r="A18" s="74"/>
      <c r="B18" s="74"/>
    </row>
    <row r="19" spans="1:2" s="23" customFormat="1" ht="12.75">
      <c r="A19" s="74"/>
      <c r="B19" s="74"/>
    </row>
    <row r="20" spans="1:2" s="23" customFormat="1" ht="12.75">
      <c r="A20" s="73"/>
      <c r="B20" s="74"/>
    </row>
    <row r="21" s="23" customFormat="1" ht="12"/>
    <row r="22" s="23" customFormat="1" ht="12"/>
    <row r="23" s="23" customFormat="1" ht="12"/>
    <row r="24" s="23" customFormat="1" ht="12"/>
    <row r="25" s="23" customFormat="1" ht="12"/>
    <row r="26" s="23" customFormat="1" ht="12"/>
    <row r="27" s="23" customFormat="1" ht="12"/>
    <row r="28" s="23" customFormat="1" ht="12"/>
    <row r="29" s="23" customFormat="1" ht="12"/>
    <row r="30" s="23" customFormat="1" ht="12"/>
    <row r="31" s="23" customFormat="1" ht="12"/>
    <row r="32" s="23" customFormat="1" ht="12"/>
    <row r="33" s="23" customFormat="1" ht="12"/>
    <row r="34" s="23" customFormat="1" ht="12"/>
    <row r="35" s="23" customFormat="1" ht="12"/>
    <row r="36" s="23" customFormat="1" ht="12"/>
    <row r="37" s="23" customFormat="1" ht="12"/>
    <row r="38" s="23" customFormat="1" ht="12"/>
    <row r="39" s="23" customFormat="1" ht="12"/>
    <row r="40" s="23" customFormat="1" ht="12"/>
    <row r="41" s="23" customFormat="1" ht="12"/>
    <row r="42" s="23" customFormat="1" ht="12"/>
    <row r="43" s="23" customFormat="1" ht="12"/>
    <row r="44" s="23" customFormat="1" ht="12"/>
    <row r="45" s="23" customFormat="1" ht="12"/>
    <row r="46" s="23" customFormat="1" ht="12"/>
    <row r="47" s="23" customFormat="1" ht="12"/>
    <row r="48" s="23" customFormat="1" ht="12"/>
    <row r="49" s="23" customFormat="1" ht="12"/>
    <row r="50" s="23" customFormat="1" ht="12"/>
    <row r="51" s="23" customFormat="1" ht="12"/>
    <row r="52" s="23" customFormat="1" ht="12"/>
    <row r="53" s="23" customFormat="1" ht="12"/>
    <row r="54" s="23" customFormat="1" ht="12"/>
    <row r="55" s="23" customFormat="1" ht="12"/>
    <row r="56" s="23" customFormat="1" ht="12"/>
    <row r="57" s="23" customFormat="1" ht="12"/>
    <row r="58" s="23" customFormat="1" ht="12"/>
    <row r="59" s="23" customFormat="1" ht="12"/>
    <row r="60" s="23" customFormat="1" ht="12"/>
    <row r="61" s="23" customFormat="1" ht="12"/>
    <row r="62" s="23" customFormat="1" ht="12"/>
    <row r="63" s="23" customFormat="1" ht="12"/>
    <row r="64" s="23" customFormat="1" ht="12"/>
    <row r="65" s="23" customFormat="1" ht="12"/>
    <row r="66" s="23" customFormat="1" ht="12"/>
    <row r="67" s="23" customFormat="1" ht="12"/>
    <row r="68" s="23" customFormat="1" ht="12"/>
    <row r="69" s="23" customFormat="1" ht="12"/>
    <row r="70" s="23" customFormat="1" ht="12"/>
    <row r="71" s="23" customFormat="1" ht="12"/>
    <row r="72" s="23" customFormat="1" ht="12"/>
    <row r="73" s="23" customFormat="1" ht="12"/>
    <row r="74" s="23" customFormat="1" ht="12"/>
    <row r="75" s="23" customFormat="1" ht="12"/>
    <row r="76" s="23" customFormat="1" ht="12"/>
    <row r="77" s="23" customFormat="1" ht="12"/>
    <row r="78" s="23" customFormat="1" ht="12"/>
    <row r="79" s="23" customFormat="1" ht="12"/>
    <row r="80" s="23" customFormat="1" ht="12"/>
    <row r="81" s="23" customFormat="1" ht="12"/>
    <row r="82" s="23" customFormat="1" ht="12"/>
    <row r="83" s="23" customFormat="1" ht="12"/>
    <row r="84" s="23" customFormat="1" ht="12"/>
    <row r="85" s="23" customFormat="1" ht="12"/>
    <row r="86" s="23" customFormat="1" ht="12"/>
    <row r="87" s="23" customFormat="1" ht="12"/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="23" customFormat="1" ht="12"/>
    <row r="126" s="23" customFormat="1" ht="12"/>
    <row r="127" s="23" customFormat="1" ht="12"/>
    <row r="128" s="23" customFormat="1" ht="12"/>
    <row r="129" s="23" customFormat="1" ht="12"/>
    <row r="130" s="23" customFormat="1" ht="12"/>
    <row r="131" s="23" customFormat="1" ht="12"/>
    <row r="132" s="23" customFormat="1" ht="12"/>
    <row r="133" s="23" customFormat="1" ht="12"/>
    <row r="134" s="23" customFormat="1" ht="12"/>
    <row r="135" s="23" customFormat="1" ht="12"/>
    <row r="136" s="23" customFormat="1" ht="12"/>
    <row r="137" s="23" customFormat="1" ht="12"/>
    <row r="138" s="23" customFormat="1" ht="12"/>
    <row r="139" s="23" customFormat="1" ht="12"/>
    <row r="140" s="23" customFormat="1" ht="12"/>
    <row r="141" s="23" customFormat="1" ht="12"/>
    <row r="142" s="23" customFormat="1" ht="12"/>
    <row r="143" s="23" customFormat="1" ht="12"/>
    <row r="144" s="23" customFormat="1" ht="12"/>
    <row r="145" s="23" customFormat="1" ht="12"/>
    <row r="146" s="23" customFormat="1" ht="12"/>
    <row r="147" s="23" customFormat="1" ht="12"/>
    <row r="148" s="23" customFormat="1" ht="12"/>
    <row r="149" s="23" customFormat="1" ht="12"/>
    <row r="150" s="23" customFormat="1" ht="12"/>
    <row r="151" s="23" customFormat="1" ht="12"/>
    <row r="152" s="23" customFormat="1" ht="12"/>
    <row r="153" s="23" customFormat="1" ht="12"/>
    <row r="154" s="23" customFormat="1" ht="12"/>
    <row r="155" s="23" customFormat="1" ht="12"/>
    <row r="156" s="23" customFormat="1" ht="12"/>
    <row r="157" s="23" customFormat="1" ht="12"/>
    <row r="158" s="23" customFormat="1" ht="12"/>
    <row r="159" s="23" customFormat="1" ht="12"/>
    <row r="160" s="23" customFormat="1" ht="12"/>
    <row r="161" s="23" customFormat="1" ht="12"/>
    <row r="162" s="23" customFormat="1" ht="12"/>
    <row r="163" s="23" customFormat="1" ht="12"/>
    <row r="164" s="23" customFormat="1" ht="12"/>
    <row r="165" s="23" customFormat="1" ht="12"/>
    <row r="166" s="23" customFormat="1" ht="12"/>
    <row r="167" s="23" customFormat="1" ht="12"/>
    <row r="168" s="23" customFormat="1" ht="12"/>
    <row r="169" s="23" customFormat="1" ht="12"/>
    <row r="170" s="23" customFormat="1" ht="12"/>
    <row r="171" s="23" customFormat="1" ht="12"/>
    <row r="172" s="23" customFormat="1" ht="12"/>
    <row r="173" s="23" customFormat="1" ht="12"/>
    <row r="174" s="23" customFormat="1" ht="12"/>
    <row r="175" s="23" customFormat="1" ht="12"/>
    <row r="176" s="23" customFormat="1" ht="12"/>
    <row r="177" s="23" customFormat="1" ht="12"/>
    <row r="178" s="23" customFormat="1" ht="12"/>
    <row r="179" s="23" customFormat="1" ht="12"/>
    <row r="180" s="23" customFormat="1" ht="12"/>
    <row r="181" s="23" customFormat="1" ht="12"/>
    <row r="182" s="23" customFormat="1" ht="12"/>
    <row r="183" s="23" customFormat="1" ht="12"/>
    <row r="184" s="23" customFormat="1" ht="12"/>
    <row r="185" s="23" customFormat="1" ht="12"/>
    <row r="186" s="23" customFormat="1" ht="12"/>
    <row r="187" s="23" customFormat="1" ht="12"/>
    <row r="188" s="23" customFormat="1" ht="12"/>
    <row r="189" s="23" customFormat="1" ht="12"/>
    <row r="190" s="23" customFormat="1" ht="12"/>
    <row r="191" s="23" customFormat="1" ht="12"/>
    <row r="192" s="23" customFormat="1" ht="12"/>
    <row r="193" s="23" customFormat="1" ht="12"/>
    <row r="194" s="23" customFormat="1" ht="12"/>
    <row r="195" s="23" customFormat="1" ht="12"/>
    <row r="196" s="23" customFormat="1" ht="12"/>
    <row r="197" s="23" customFormat="1" ht="12"/>
    <row r="198" s="23" customFormat="1" ht="12"/>
    <row r="199" s="23" customFormat="1" ht="12"/>
    <row r="200" s="23" customFormat="1" ht="12"/>
    <row r="201" s="23" customFormat="1" ht="12"/>
    <row r="202" s="23" customFormat="1" ht="12"/>
    <row r="203" s="23" customFormat="1" ht="12"/>
    <row r="204" s="23" customFormat="1" ht="12"/>
    <row r="205" s="23" customFormat="1" ht="12"/>
    <row r="206" s="23" customFormat="1" ht="12"/>
    <row r="207" s="23" customFormat="1" ht="12"/>
    <row r="208" s="23" customFormat="1" ht="12"/>
    <row r="209" s="23" customFormat="1" ht="12"/>
    <row r="210" s="23" customFormat="1" ht="12"/>
    <row r="211" s="23" customFormat="1" ht="12"/>
    <row r="212" s="23" customFormat="1" ht="12"/>
    <row r="213" s="23" customFormat="1" ht="12"/>
    <row r="214" s="23" customFormat="1" ht="12"/>
    <row r="215" s="23" customFormat="1" ht="12"/>
    <row r="216" s="23" customFormat="1" ht="12"/>
    <row r="217" s="23" customFormat="1" ht="12"/>
    <row r="218" s="23" customFormat="1" ht="12"/>
    <row r="219" s="23" customFormat="1" ht="12"/>
    <row r="220" s="23" customFormat="1" ht="12"/>
    <row r="221" s="23" customFormat="1" ht="12"/>
    <row r="222" s="23" customFormat="1" ht="12"/>
    <row r="223" s="23" customFormat="1" ht="12"/>
    <row r="224" s="23" customFormat="1" ht="12"/>
    <row r="225" s="23" customFormat="1" ht="12"/>
    <row r="226" s="23" customFormat="1" ht="12"/>
    <row r="227" s="23" customFormat="1" ht="12"/>
    <row r="228" s="23" customFormat="1" ht="12"/>
    <row r="229" s="23" customFormat="1" ht="12"/>
    <row r="230" s="23" customFormat="1" ht="12"/>
    <row r="231" s="23" customFormat="1" ht="12"/>
    <row r="232" s="23" customFormat="1" ht="12"/>
    <row r="233" s="23" customFormat="1" ht="12"/>
    <row r="234" s="23" customFormat="1" ht="12"/>
    <row r="235" s="23" customFormat="1" ht="12"/>
    <row r="236" s="23" customFormat="1" ht="12"/>
    <row r="237" s="23" customFormat="1" ht="12"/>
    <row r="238" s="23" customFormat="1" ht="12"/>
    <row r="239" s="23" customFormat="1" ht="12"/>
    <row r="240" s="23" customFormat="1" ht="12"/>
    <row r="241" s="23" customFormat="1" ht="12"/>
    <row r="242" s="23" customFormat="1" ht="12"/>
    <row r="243" s="23" customFormat="1" ht="12"/>
    <row r="244" s="23" customFormat="1" ht="12"/>
    <row r="245" s="23" customFormat="1" ht="12"/>
    <row r="246" s="23" customFormat="1" ht="12"/>
    <row r="247" s="23" customFormat="1" ht="12"/>
    <row r="248" s="23" customFormat="1" ht="12"/>
    <row r="249" s="23" customFormat="1" ht="12"/>
    <row r="250" s="23" customFormat="1" ht="12"/>
    <row r="251" s="23" customFormat="1" ht="12"/>
    <row r="252" s="23" customFormat="1" ht="12"/>
    <row r="253" s="23" customFormat="1" ht="12"/>
    <row r="254" s="23" customFormat="1" ht="12"/>
    <row r="255" s="23" customFormat="1" ht="12"/>
    <row r="256" s="23" customFormat="1" ht="12"/>
    <row r="257" s="23" customFormat="1" ht="12"/>
    <row r="258" s="23" customFormat="1" ht="12"/>
    <row r="259" s="23" customFormat="1" ht="12"/>
    <row r="260" s="23" customFormat="1" ht="12"/>
    <row r="261" s="23" customFormat="1" ht="12"/>
    <row r="262" s="23" customFormat="1" ht="12"/>
    <row r="263" s="23" customFormat="1" ht="12"/>
    <row r="264" s="23" customFormat="1" ht="12"/>
    <row r="265" s="23" customFormat="1" ht="12"/>
    <row r="266" s="23" customFormat="1" ht="12"/>
    <row r="267" s="23" customFormat="1" ht="12"/>
    <row r="268" s="23" customFormat="1" ht="12"/>
    <row r="269" s="23" customFormat="1" ht="12"/>
    <row r="270" s="23" customFormat="1" ht="12"/>
    <row r="271" s="23" customFormat="1" ht="12"/>
    <row r="272" s="23" customFormat="1" ht="12"/>
    <row r="273" s="23" customFormat="1" ht="12"/>
    <row r="274" s="23" customFormat="1" ht="12"/>
    <row r="275" s="23" customFormat="1" ht="12"/>
    <row r="276" s="23" customFormat="1" ht="12"/>
    <row r="277" s="23" customFormat="1" ht="12"/>
    <row r="278" s="23" customFormat="1" ht="12"/>
    <row r="279" s="23" customFormat="1" ht="12"/>
    <row r="280" s="23" customFormat="1" ht="12"/>
    <row r="281" s="23" customFormat="1" ht="12"/>
    <row r="282" s="23" customFormat="1" ht="12"/>
    <row r="283" s="23" customFormat="1" ht="12"/>
    <row r="284" s="23" customFormat="1" ht="12"/>
    <row r="285" s="23" customFormat="1" ht="12"/>
    <row r="286" s="23" customFormat="1" ht="12"/>
    <row r="287" s="23" customFormat="1" ht="12"/>
    <row r="288" s="23" customFormat="1" ht="12"/>
    <row r="289" s="23" customFormat="1" ht="12"/>
    <row r="290" s="23" customFormat="1" ht="12"/>
    <row r="291" s="23" customFormat="1" ht="12"/>
    <row r="292" s="23" customFormat="1" ht="12"/>
    <row r="293" s="23" customFormat="1" ht="12"/>
    <row r="294" s="23" customFormat="1" ht="12"/>
    <row r="295" s="23" customFormat="1" ht="12"/>
    <row r="296" s="23" customFormat="1" ht="12"/>
    <row r="297" s="23" customFormat="1" ht="12"/>
    <row r="298" s="23" customFormat="1" ht="12"/>
    <row r="299" s="23" customFormat="1" ht="12"/>
    <row r="300" s="23" customFormat="1" ht="12"/>
    <row r="301" s="23" customFormat="1" ht="12"/>
    <row r="302" s="23" customFormat="1" ht="12"/>
    <row r="303" s="23" customFormat="1" ht="12"/>
    <row r="304" s="23" customFormat="1" ht="12"/>
    <row r="305" s="23" customFormat="1" ht="12"/>
    <row r="306" s="23" customFormat="1" ht="12"/>
    <row r="307" s="23" customFormat="1" ht="12"/>
    <row r="308" s="23" customFormat="1" ht="12"/>
    <row r="309" s="23" customFormat="1" ht="12"/>
    <row r="310" s="23" customFormat="1" ht="12"/>
    <row r="311" s="23" customFormat="1" ht="12"/>
    <row r="312" s="23" customFormat="1" ht="12"/>
    <row r="313" s="23" customFormat="1" ht="12"/>
    <row r="314" s="23" customFormat="1" ht="12"/>
    <row r="315" s="23" customFormat="1" ht="12"/>
    <row r="316" s="23" customFormat="1" ht="12"/>
    <row r="317" s="23" customFormat="1" ht="12"/>
    <row r="318" s="23" customFormat="1" ht="12"/>
    <row r="319" s="23" customFormat="1" ht="12"/>
    <row r="320" s="23" customFormat="1" ht="12"/>
    <row r="321" s="23" customFormat="1" ht="12"/>
    <row r="322" s="23" customFormat="1" ht="12"/>
    <row r="323" s="23" customFormat="1" ht="12"/>
    <row r="324" s="23" customFormat="1" ht="12"/>
    <row r="325" s="23" customFormat="1" ht="12"/>
    <row r="326" s="23" customFormat="1" ht="12"/>
    <row r="327" s="23" customFormat="1" ht="12"/>
    <row r="328" s="23" customFormat="1" ht="12"/>
    <row r="329" s="23" customFormat="1" ht="12"/>
    <row r="330" s="23" customFormat="1" ht="12"/>
    <row r="331" s="23" customFormat="1" ht="12"/>
    <row r="332" s="23" customFormat="1" ht="12"/>
    <row r="333" s="23" customFormat="1" ht="12"/>
    <row r="334" s="23" customFormat="1" ht="12"/>
    <row r="335" s="23" customFormat="1" ht="12"/>
    <row r="336" s="23" customFormat="1" ht="12"/>
    <row r="337" s="23" customFormat="1" ht="12"/>
    <row r="338" s="23" customFormat="1" ht="12"/>
    <row r="339" s="23" customFormat="1" ht="12"/>
    <row r="340" s="23" customFormat="1" ht="12"/>
    <row r="341" s="23" customFormat="1" ht="12"/>
    <row r="342" s="23" customFormat="1" ht="12"/>
    <row r="343" s="23" customFormat="1" ht="12"/>
    <row r="344" s="23" customFormat="1" ht="12"/>
    <row r="345" s="23" customFormat="1" ht="12"/>
    <row r="346" s="23" customFormat="1" ht="12"/>
    <row r="347" s="23" customFormat="1" ht="12"/>
    <row r="348" s="23" customFormat="1" ht="12"/>
    <row r="349" s="23" customFormat="1" ht="12"/>
    <row r="350" s="23" customFormat="1" ht="12"/>
    <row r="351" s="23" customFormat="1" ht="12"/>
    <row r="352" s="23" customFormat="1" ht="12"/>
    <row r="353" s="23" customFormat="1" ht="12"/>
    <row r="354" s="23" customFormat="1" ht="12"/>
    <row r="355" s="23" customFormat="1" ht="12"/>
    <row r="356" s="23" customFormat="1" ht="12"/>
    <row r="357" s="23" customFormat="1" ht="12"/>
    <row r="358" s="23" customFormat="1" ht="12"/>
    <row r="359" s="23" customFormat="1" ht="12"/>
    <row r="360" s="23" customFormat="1" ht="12"/>
    <row r="361" s="23" customFormat="1" ht="12"/>
    <row r="362" s="23" customFormat="1" ht="12"/>
    <row r="363" s="23" customFormat="1" ht="12"/>
    <row r="364" s="23" customFormat="1" ht="12"/>
    <row r="365" s="23" customFormat="1" ht="12"/>
    <row r="366" s="23" customFormat="1" ht="12"/>
    <row r="367" s="23" customFormat="1" ht="12"/>
    <row r="368" s="23" customFormat="1" ht="12"/>
    <row r="369" s="23" customFormat="1" ht="12"/>
    <row r="370" s="23" customFormat="1" ht="12"/>
    <row r="371" s="23" customFormat="1" ht="12"/>
    <row r="372" s="23" customFormat="1" ht="12"/>
    <row r="373" s="23" customFormat="1" ht="12"/>
    <row r="374" s="23" customFormat="1" ht="12"/>
    <row r="375" s="23" customFormat="1" ht="12"/>
    <row r="376" s="23" customFormat="1" ht="12"/>
    <row r="377" s="23" customFormat="1" ht="12"/>
    <row r="378" s="23" customFormat="1" ht="12"/>
    <row r="379" s="23" customFormat="1" ht="12"/>
    <row r="380" s="23" customFormat="1" ht="12"/>
    <row r="381" s="23" customFormat="1" ht="12"/>
    <row r="382" s="23" customFormat="1" ht="12"/>
    <row r="383" s="23" customFormat="1" ht="12"/>
    <row r="384" s="23" customFormat="1" ht="12"/>
    <row r="385" s="23" customFormat="1" ht="12"/>
    <row r="386" s="23" customFormat="1" ht="12"/>
    <row r="387" s="23" customFormat="1" ht="12"/>
    <row r="388" s="23" customFormat="1" ht="12"/>
    <row r="389" s="23" customFormat="1" ht="12"/>
    <row r="390" s="23" customFormat="1" ht="12"/>
    <row r="391" s="23" customFormat="1" ht="12"/>
    <row r="392" s="23" customFormat="1" ht="12"/>
    <row r="393" s="23" customFormat="1" ht="12"/>
    <row r="394" s="23" customFormat="1" ht="12"/>
    <row r="395" s="23" customFormat="1" ht="12"/>
    <row r="396" s="23" customFormat="1" ht="12"/>
    <row r="397" s="23" customFormat="1" ht="12"/>
    <row r="398" s="23" customFormat="1" ht="12"/>
    <row r="399" s="23" customFormat="1" ht="12"/>
    <row r="400" s="23" customFormat="1" ht="12"/>
    <row r="401" s="23" customFormat="1" ht="12"/>
    <row r="402" s="23" customFormat="1" ht="12"/>
    <row r="403" s="23" customFormat="1" ht="12"/>
    <row r="404" s="23" customFormat="1" ht="12"/>
    <row r="405" s="23" customFormat="1" ht="12"/>
    <row r="406" s="23" customFormat="1" ht="12"/>
    <row r="407" s="23" customFormat="1" ht="12"/>
    <row r="408" s="23" customFormat="1" ht="12"/>
    <row r="409" s="23" customFormat="1" ht="12"/>
    <row r="410" s="23" customFormat="1" ht="12"/>
    <row r="411" s="23" customFormat="1" ht="12"/>
    <row r="412" s="23" customFormat="1" ht="12"/>
    <row r="413" s="23" customFormat="1" ht="12"/>
    <row r="414" s="23" customFormat="1" ht="12"/>
    <row r="415" s="23" customFormat="1" ht="12"/>
    <row r="416" s="23" customFormat="1" ht="12"/>
    <row r="417" s="23" customFormat="1" ht="12"/>
    <row r="418" s="23" customFormat="1" ht="12"/>
    <row r="419" s="23" customFormat="1" ht="12"/>
    <row r="420" s="23" customFormat="1" ht="12"/>
    <row r="421" s="23" customFormat="1" ht="12"/>
    <row r="422" s="23" customFormat="1" ht="12"/>
    <row r="423" s="23" customFormat="1" ht="12"/>
    <row r="424" s="23" customFormat="1" ht="12"/>
    <row r="425" s="23" customFormat="1" ht="12"/>
    <row r="426" s="23" customFormat="1" ht="12"/>
    <row r="427" s="23" customFormat="1" ht="12"/>
    <row r="428" s="23" customFormat="1" ht="12"/>
    <row r="429" s="23" customFormat="1" ht="12"/>
    <row r="430" s="23" customFormat="1" ht="12"/>
    <row r="431" s="23" customFormat="1" ht="12"/>
    <row r="432" s="23" customFormat="1" ht="12"/>
    <row r="433" s="23" customFormat="1" ht="12"/>
    <row r="434" s="23" customFormat="1" ht="12"/>
    <row r="435" s="23" customFormat="1" ht="12"/>
    <row r="436" s="23" customFormat="1" ht="12"/>
    <row r="437" s="23" customFormat="1" ht="12"/>
    <row r="438" s="23" customFormat="1" ht="12"/>
    <row r="439" s="23" customFormat="1" ht="12"/>
    <row r="440" s="23" customFormat="1" ht="12"/>
    <row r="441" s="23" customFormat="1" ht="12"/>
    <row r="442" s="23" customFormat="1" ht="12"/>
    <row r="443" s="23" customFormat="1" ht="12"/>
    <row r="444" s="23" customFormat="1" ht="12"/>
    <row r="445" s="23" customFormat="1" ht="12"/>
    <row r="446" s="23" customFormat="1" ht="12"/>
    <row r="447" s="23" customFormat="1" ht="12"/>
    <row r="448" s="23" customFormat="1" ht="12"/>
    <row r="449" s="23" customFormat="1" ht="12"/>
    <row r="450" s="23" customFormat="1" ht="12"/>
    <row r="451" s="23" customFormat="1" ht="12"/>
    <row r="452" s="23" customFormat="1" ht="12"/>
    <row r="453" s="23" customFormat="1" ht="12"/>
    <row r="454" s="23" customFormat="1" ht="12"/>
    <row r="455" s="23" customFormat="1" ht="12"/>
    <row r="456" s="23" customFormat="1" ht="12"/>
    <row r="457" s="23" customFormat="1" ht="12"/>
    <row r="458" s="23" customFormat="1" ht="12"/>
    <row r="459" s="23" customFormat="1" ht="12"/>
    <row r="460" s="23" customFormat="1" ht="12"/>
    <row r="461" s="23" customFormat="1" ht="12"/>
    <row r="462" s="23" customFormat="1" ht="12"/>
    <row r="463" s="23" customFormat="1" ht="12"/>
    <row r="464" s="23" customFormat="1" ht="12"/>
    <row r="465" s="23" customFormat="1" ht="12"/>
    <row r="466" s="23" customFormat="1" ht="12"/>
    <row r="467" s="23" customFormat="1" ht="12"/>
    <row r="468" s="23" customFormat="1" ht="12"/>
    <row r="469" s="23" customFormat="1" ht="12"/>
    <row r="470" s="23" customFormat="1" ht="12"/>
    <row r="471" s="23" customFormat="1" ht="12"/>
    <row r="472" s="23" customFormat="1" ht="12"/>
    <row r="473" s="23" customFormat="1" ht="12"/>
    <row r="474" s="23" customFormat="1" ht="12"/>
    <row r="475" s="23" customFormat="1" ht="12"/>
    <row r="476" s="23" customFormat="1" ht="12"/>
    <row r="477" s="23" customFormat="1" ht="12"/>
    <row r="478" s="23" customFormat="1" ht="12"/>
    <row r="479" s="23" customFormat="1" ht="12"/>
    <row r="480" s="23" customFormat="1" ht="12"/>
    <row r="481" s="23" customFormat="1" ht="12"/>
    <row r="482" s="23" customFormat="1" ht="12"/>
    <row r="483" s="23" customFormat="1" ht="12"/>
    <row r="484" s="23" customFormat="1" ht="12"/>
    <row r="485" s="23" customFormat="1" ht="12"/>
    <row r="486" s="23" customFormat="1" ht="12"/>
    <row r="487" s="23" customFormat="1" ht="12"/>
    <row r="488" s="23" customFormat="1" ht="12"/>
    <row r="489" s="23" customFormat="1" ht="12"/>
    <row r="490" s="23" customFormat="1" ht="12"/>
    <row r="491" s="23" customFormat="1" ht="12"/>
    <row r="492" s="23" customFormat="1" ht="12"/>
    <row r="493" s="23" customFormat="1" ht="12"/>
    <row r="494" s="23" customFormat="1" ht="12"/>
    <row r="495" s="23" customFormat="1" ht="12"/>
    <row r="496" s="23" customFormat="1" ht="12"/>
  </sheetData>
  <sheetProtection/>
  <mergeCells count="2">
    <mergeCell ref="B6:D6"/>
    <mergeCell ref="B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32" sqref="F32"/>
    </sheetView>
  </sheetViews>
  <sheetFormatPr defaultColWidth="8.8515625" defaultRowHeight="15"/>
  <cols>
    <col min="1" max="1" width="26.00390625" style="22" customWidth="1"/>
    <col min="2" max="4" width="8.7109375" style="22" customWidth="1"/>
    <col min="5" max="5" width="0.85546875" style="22" customWidth="1"/>
    <col min="6" max="8" width="8.8515625" style="22" customWidth="1"/>
    <col min="9" max="9" width="0.85546875" style="22" customWidth="1"/>
    <col min="10" max="12" width="8.8515625" style="50" customWidth="1"/>
    <col min="13" max="16384" width="8.8515625" style="22" customWidth="1"/>
  </cols>
  <sheetData>
    <row r="1" ht="12.75">
      <c r="A1" s="21" t="s">
        <v>11</v>
      </c>
    </row>
    <row r="2" ht="12.75">
      <c r="A2" s="21"/>
    </row>
    <row r="3" spans="1:12" s="23" customFormat="1" ht="39" customHeight="1">
      <c r="A3" s="220" t="s">
        <v>246</v>
      </c>
      <c r="B3" s="223" t="s">
        <v>191</v>
      </c>
      <c r="C3" s="223"/>
      <c r="D3" s="223"/>
      <c r="E3" s="25"/>
      <c r="F3" s="223" t="s">
        <v>192</v>
      </c>
      <c r="G3" s="223"/>
      <c r="H3" s="223"/>
      <c r="I3" s="25"/>
      <c r="J3" s="224" t="s">
        <v>24</v>
      </c>
      <c r="K3" s="224"/>
      <c r="L3" s="224"/>
    </row>
    <row r="4" spans="1:12" s="23" customFormat="1" ht="12">
      <c r="A4" s="221"/>
      <c r="B4" s="26" t="s">
        <v>131</v>
      </c>
      <c r="C4" s="26" t="s">
        <v>132</v>
      </c>
      <c r="D4" s="26" t="s">
        <v>233</v>
      </c>
      <c r="E4" s="24"/>
      <c r="F4" s="26" t="s">
        <v>131</v>
      </c>
      <c r="G4" s="26" t="s">
        <v>132</v>
      </c>
      <c r="H4" s="26" t="s">
        <v>233</v>
      </c>
      <c r="I4" s="24"/>
      <c r="J4" s="208" t="s">
        <v>131</v>
      </c>
      <c r="K4" s="208" t="s">
        <v>132</v>
      </c>
      <c r="L4" s="208" t="s">
        <v>233</v>
      </c>
    </row>
    <row r="5" spans="1:12" ht="7.5" customHeight="1">
      <c r="A5" s="4"/>
      <c r="B5" s="30"/>
      <c r="C5" s="30"/>
      <c r="D5" s="31"/>
      <c r="F5" s="30"/>
      <c r="G5" s="30"/>
      <c r="H5" s="31"/>
      <c r="J5" s="209"/>
      <c r="K5" s="209"/>
      <c r="L5" s="210"/>
    </row>
    <row r="6" spans="1:12" ht="12.75">
      <c r="A6" s="29" t="s">
        <v>237</v>
      </c>
      <c r="B6" s="30">
        <v>114</v>
      </c>
      <c r="C6" s="30">
        <v>106</v>
      </c>
      <c r="D6" s="31">
        <f>SUM(B6:C6)</f>
        <v>220</v>
      </c>
      <c r="F6" s="30">
        <v>45</v>
      </c>
      <c r="G6" s="30">
        <v>43</v>
      </c>
      <c r="H6" s="31">
        <f>SUM(F6:G6)</f>
        <v>88</v>
      </c>
      <c r="J6" s="211">
        <f aca="true" t="shared" si="0" ref="J6:L8">F6/B6*100</f>
        <v>39.473684210526315</v>
      </c>
      <c r="K6" s="211">
        <f t="shared" si="0"/>
        <v>40.56603773584906</v>
      </c>
      <c r="L6" s="211">
        <f t="shared" si="0"/>
        <v>40</v>
      </c>
    </row>
    <row r="7" spans="1:12" ht="12.75">
      <c r="A7" s="29" t="s">
        <v>238</v>
      </c>
      <c r="B7" s="30">
        <v>121</v>
      </c>
      <c r="C7" s="30">
        <v>59</v>
      </c>
      <c r="D7" s="31">
        <f>SUM(B7:C7)</f>
        <v>180</v>
      </c>
      <c r="F7" s="30">
        <v>69</v>
      </c>
      <c r="G7" s="30">
        <v>24</v>
      </c>
      <c r="H7" s="31">
        <f>SUM(F7:G7)</f>
        <v>93</v>
      </c>
      <c r="J7" s="211">
        <f t="shared" si="0"/>
        <v>57.02479338842975</v>
      </c>
      <c r="K7" s="211">
        <f t="shared" si="0"/>
        <v>40.67796610169492</v>
      </c>
      <c r="L7" s="211">
        <f t="shared" si="0"/>
        <v>51.66666666666667</v>
      </c>
    </row>
    <row r="8" spans="1:12" ht="12.75">
      <c r="A8" s="5" t="s">
        <v>226</v>
      </c>
      <c r="B8" s="32">
        <f>SUM(B6:B7)</f>
        <v>235</v>
      </c>
      <c r="C8" s="32">
        <f>SUM(C6:C7)</f>
        <v>165</v>
      </c>
      <c r="D8" s="32">
        <f>SUM(D6:D7)</f>
        <v>400</v>
      </c>
      <c r="E8" s="58"/>
      <c r="F8" s="32">
        <f>SUM(F6:F7)</f>
        <v>114</v>
      </c>
      <c r="G8" s="32">
        <f>SUM(G6:G7)</f>
        <v>67</v>
      </c>
      <c r="H8" s="32">
        <f>SUM(H6:H7)</f>
        <v>181</v>
      </c>
      <c r="I8" s="58"/>
      <c r="J8" s="212">
        <f t="shared" si="0"/>
        <v>48.51063829787234</v>
      </c>
      <c r="K8" s="212">
        <f t="shared" si="0"/>
        <v>40.60606060606061</v>
      </c>
      <c r="L8" s="212">
        <f t="shared" si="0"/>
        <v>45.25</v>
      </c>
    </row>
    <row r="9" ht="12.75">
      <c r="A9" s="33" t="s">
        <v>25</v>
      </c>
    </row>
    <row r="10" ht="12.75">
      <c r="C10" s="34"/>
    </row>
    <row r="11" spans="1:3" ht="12.75">
      <c r="A11" s="35"/>
      <c r="B11" s="36"/>
      <c r="C11" s="34"/>
    </row>
    <row r="12" spans="1:3" ht="12.75">
      <c r="A12" s="35"/>
      <c r="B12" s="36"/>
      <c r="C12" s="34"/>
    </row>
    <row r="13" spans="1:3" ht="12.75">
      <c r="A13" s="35"/>
      <c r="B13" s="36"/>
      <c r="C13" s="37"/>
    </row>
    <row r="14" spans="1:3" ht="12.75">
      <c r="A14" s="38"/>
      <c r="B14" s="39"/>
      <c r="C14" s="39"/>
    </row>
    <row r="15" spans="1:3" ht="12.75">
      <c r="A15" s="38"/>
      <c r="B15" s="39"/>
      <c r="C15" s="39"/>
    </row>
    <row r="16" spans="1:3" ht="12.75">
      <c r="A16" s="38"/>
      <c r="B16" s="39"/>
      <c r="C16" s="39"/>
    </row>
    <row r="17" spans="1:3" ht="12.75">
      <c r="A17" s="38"/>
      <c r="B17" s="39"/>
      <c r="C17" s="39"/>
    </row>
    <row r="18" ht="12.75">
      <c r="C18" s="34"/>
    </row>
    <row r="19" spans="1:3" ht="12.75">
      <c r="A19" s="35"/>
      <c r="B19" s="36"/>
      <c r="C19" s="34"/>
    </row>
    <row r="20" spans="1:3" ht="12.75">
      <c r="A20" s="35"/>
      <c r="B20" s="36"/>
      <c r="C20" s="34"/>
    </row>
    <row r="21" spans="1:3" ht="12.75">
      <c r="A21" s="35"/>
      <c r="B21" s="36"/>
      <c r="C21" s="37"/>
    </row>
    <row r="22" spans="1:3" ht="12.75">
      <c r="A22" s="38"/>
      <c r="B22" s="39"/>
      <c r="C22" s="39"/>
    </row>
    <row r="23" spans="1:3" ht="12.75">
      <c r="A23" s="40"/>
      <c r="B23" s="41"/>
      <c r="C23" s="41"/>
    </row>
    <row r="24" spans="1:3" ht="12.75">
      <c r="A24" s="41"/>
      <c r="B24" s="41"/>
      <c r="C24" s="41"/>
    </row>
    <row r="25" spans="1:3" ht="12.75">
      <c r="A25" s="41"/>
      <c r="B25" s="41"/>
      <c r="C25" s="41"/>
    </row>
    <row r="26" spans="1:3" ht="12.75">
      <c r="A26" s="41"/>
      <c r="B26" s="41"/>
      <c r="C26" s="41"/>
    </row>
  </sheetData>
  <sheetProtection/>
  <mergeCells count="4">
    <mergeCell ref="A3:A4"/>
    <mergeCell ref="B3:D3"/>
    <mergeCell ref="F3:H3"/>
    <mergeCell ref="J3:L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27.421875" style="22" customWidth="1"/>
    <col min="2" max="4" width="8.8515625" style="22" customWidth="1"/>
    <col min="5" max="5" width="0.85546875" style="22" customWidth="1"/>
    <col min="6" max="16384" width="8.8515625" style="22" customWidth="1"/>
  </cols>
  <sheetData>
    <row r="1" ht="12.75">
      <c r="A1" s="21" t="s">
        <v>12</v>
      </c>
    </row>
    <row r="2" ht="12.75">
      <c r="A2" s="21" t="s">
        <v>68</v>
      </c>
    </row>
    <row r="3" spans="1:5" ht="12.75">
      <c r="A3" s="21"/>
      <c r="E3" s="58"/>
    </row>
    <row r="4" spans="1:8" s="23" customFormat="1" ht="39" customHeight="1">
      <c r="A4" s="220" t="s">
        <v>246</v>
      </c>
      <c r="B4" s="223" t="s">
        <v>194</v>
      </c>
      <c r="C4" s="223"/>
      <c r="D4" s="223"/>
      <c r="F4" s="223" t="s">
        <v>193</v>
      </c>
      <c r="G4" s="223"/>
      <c r="H4" s="223"/>
    </row>
    <row r="5" spans="1:8" s="23" customFormat="1" ht="12">
      <c r="A5" s="221"/>
      <c r="B5" s="26" t="s">
        <v>131</v>
      </c>
      <c r="C5" s="26" t="s">
        <v>132</v>
      </c>
      <c r="D5" s="26" t="s">
        <v>233</v>
      </c>
      <c r="F5" s="26" t="s">
        <v>131</v>
      </c>
      <c r="G5" s="26" t="s">
        <v>132</v>
      </c>
      <c r="H5" s="26" t="s">
        <v>233</v>
      </c>
    </row>
    <row r="6" spans="1:8" ht="7.5" customHeight="1">
      <c r="A6" s="4"/>
      <c r="B6" s="30"/>
      <c r="C6" s="30"/>
      <c r="D6" s="31"/>
      <c r="E6" s="75"/>
      <c r="F6" s="30"/>
      <c r="G6" s="30"/>
      <c r="H6" s="31"/>
    </row>
    <row r="7" spans="1:8" ht="12.75">
      <c r="A7" s="29" t="s">
        <v>237</v>
      </c>
      <c r="B7" s="30">
        <v>312</v>
      </c>
      <c r="C7" s="30">
        <v>253</v>
      </c>
      <c r="D7" s="31">
        <f>SUM(B7:C7)</f>
        <v>565</v>
      </c>
      <c r="F7" s="30">
        <v>35</v>
      </c>
      <c r="G7" s="30">
        <v>40</v>
      </c>
      <c r="H7" s="31">
        <f>SUM(F7:G7)</f>
        <v>75</v>
      </c>
    </row>
    <row r="8" spans="1:8" ht="12.75">
      <c r="A8" s="29" t="s">
        <v>238</v>
      </c>
      <c r="B8" s="30">
        <v>174</v>
      </c>
      <c r="C8" s="30">
        <v>133</v>
      </c>
      <c r="D8" s="31">
        <f>SUM(B8:C8)</f>
        <v>307</v>
      </c>
      <c r="F8" s="30">
        <v>36</v>
      </c>
      <c r="G8" s="30">
        <v>16</v>
      </c>
      <c r="H8" s="31">
        <f>SUM(F8:G8)</f>
        <v>52</v>
      </c>
    </row>
    <row r="9" spans="1:8" ht="12.75">
      <c r="A9" s="5" t="s">
        <v>226</v>
      </c>
      <c r="B9" s="32">
        <f>SUM(B7:B8)</f>
        <v>486</v>
      </c>
      <c r="C9" s="32">
        <f>SUM(C7:C8)</f>
        <v>386</v>
      </c>
      <c r="D9" s="32">
        <f>SUM(D7:D8)</f>
        <v>872</v>
      </c>
      <c r="E9" s="58"/>
      <c r="F9" s="32">
        <f>SUM(F7:F8)</f>
        <v>71</v>
      </c>
      <c r="G9" s="32">
        <f>SUM(G7:G8)</f>
        <v>56</v>
      </c>
      <c r="H9" s="32">
        <f>SUM(H7:H8)</f>
        <v>127</v>
      </c>
    </row>
    <row r="10" spans="1:5" ht="12.75">
      <c r="A10" s="33"/>
      <c r="E10" s="75"/>
    </row>
    <row r="12" ht="12.75">
      <c r="A12" s="35"/>
    </row>
    <row r="13" ht="12.75">
      <c r="A13" s="35"/>
    </row>
    <row r="14" ht="12.75">
      <c r="A14" s="35"/>
    </row>
    <row r="15" ht="12.75">
      <c r="A15" s="38"/>
    </row>
    <row r="16" ht="12.75">
      <c r="A16" s="38"/>
    </row>
    <row r="17" ht="12.75">
      <c r="A17" s="38"/>
    </row>
    <row r="18" ht="12.75">
      <c r="A18" s="38"/>
    </row>
    <row r="20" ht="12.75">
      <c r="A20" s="35"/>
    </row>
    <row r="21" ht="12.75">
      <c r="A21" s="35"/>
    </row>
    <row r="22" ht="12.75">
      <c r="A22" s="35"/>
    </row>
    <row r="23" ht="12.75">
      <c r="A23" s="38"/>
    </row>
    <row r="24" ht="12.75">
      <c r="A24" s="40"/>
    </row>
    <row r="25" ht="12.75">
      <c r="A25" s="41"/>
    </row>
    <row r="26" ht="12.75">
      <c r="A26" s="41"/>
    </row>
    <row r="27" ht="12.75">
      <c r="A27" s="41"/>
    </row>
  </sheetData>
  <sheetProtection/>
  <mergeCells count="3">
    <mergeCell ref="A4:A5"/>
    <mergeCell ref="F4:H4"/>
    <mergeCell ref="B4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34" sqref="E34"/>
    </sheetView>
  </sheetViews>
  <sheetFormatPr defaultColWidth="8.8515625" defaultRowHeight="15"/>
  <cols>
    <col min="1" max="1" width="19.421875" style="22" customWidth="1"/>
    <col min="2" max="9" width="11.7109375" style="22" customWidth="1"/>
    <col min="10" max="16384" width="8.8515625" style="22" customWidth="1"/>
  </cols>
  <sheetData>
    <row r="1" ht="12.75">
      <c r="A1" s="21" t="s">
        <v>13</v>
      </c>
    </row>
    <row r="2" ht="12.75">
      <c r="A2" s="21" t="s">
        <v>70</v>
      </c>
    </row>
    <row r="3" s="23" customFormat="1" ht="12.75">
      <c r="A3" s="21"/>
    </row>
    <row r="4" spans="1:9" s="23" customFormat="1" ht="15.75" customHeight="1">
      <c r="A4" s="220" t="s">
        <v>246</v>
      </c>
      <c r="B4" s="222" t="s">
        <v>241</v>
      </c>
      <c r="C4" s="222"/>
      <c r="D4" s="222"/>
      <c r="E4" s="222"/>
      <c r="F4" s="222"/>
      <c r="G4" s="222"/>
      <c r="H4" s="222"/>
      <c r="I4" s="222"/>
    </row>
    <row r="5" spans="1:9" s="23" customFormat="1" ht="16.5" customHeight="1">
      <c r="A5" s="221"/>
      <c r="B5" s="26" t="s">
        <v>247</v>
      </c>
      <c r="C5" s="26" t="s">
        <v>248</v>
      </c>
      <c r="D5" s="26" t="s">
        <v>234</v>
      </c>
      <c r="E5" s="26" t="s">
        <v>242</v>
      </c>
      <c r="F5" s="26" t="s">
        <v>243</v>
      </c>
      <c r="G5" s="26" t="s">
        <v>244</v>
      </c>
      <c r="H5" s="26" t="s">
        <v>129</v>
      </c>
      <c r="I5" s="26" t="s">
        <v>233</v>
      </c>
    </row>
    <row r="6" spans="1:9" s="23" customFormat="1" ht="7.5" customHeight="1">
      <c r="A6" s="27"/>
      <c r="B6" s="28"/>
      <c r="C6" s="28"/>
      <c r="D6" s="28"/>
      <c r="E6" s="28"/>
      <c r="F6" s="28"/>
      <c r="G6" s="28"/>
      <c r="H6" s="28"/>
      <c r="I6" s="28"/>
    </row>
    <row r="7" spans="1:9" s="23" customFormat="1" ht="12">
      <c r="A7" s="27"/>
      <c r="B7" s="219" t="s">
        <v>235</v>
      </c>
      <c r="C7" s="219"/>
      <c r="D7" s="219"/>
      <c r="E7" s="219"/>
      <c r="F7" s="219"/>
      <c r="G7" s="219"/>
      <c r="H7" s="219"/>
      <c r="I7" s="219"/>
    </row>
    <row r="8" spans="1:9" ht="12.75">
      <c r="A8" s="42" t="s">
        <v>237</v>
      </c>
      <c r="B8" s="43">
        <v>0</v>
      </c>
      <c r="C8" s="43">
        <v>6</v>
      </c>
      <c r="D8" s="43">
        <v>5</v>
      </c>
      <c r="E8" s="43">
        <v>7</v>
      </c>
      <c r="F8" s="43">
        <v>4</v>
      </c>
      <c r="G8" s="43">
        <v>11</v>
      </c>
      <c r="H8" s="43">
        <v>2</v>
      </c>
      <c r="I8" s="43">
        <f>SUM(B8:H8)</f>
        <v>35</v>
      </c>
    </row>
    <row r="9" spans="1:9" ht="12.75">
      <c r="A9" s="42" t="s">
        <v>238</v>
      </c>
      <c r="B9" s="43">
        <v>1</v>
      </c>
      <c r="C9" s="43">
        <v>1</v>
      </c>
      <c r="D9" s="43">
        <v>3</v>
      </c>
      <c r="E9" s="43">
        <v>6</v>
      </c>
      <c r="F9" s="43">
        <v>8</v>
      </c>
      <c r="G9" s="43">
        <v>12</v>
      </c>
      <c r="H9" s="43">
        <v>5</v>
      </c>
      <c r="I9" s="43">
        <f>SUM(B9:H9)</f>
        <v>36</v>
      </c>
    </row>
    <row r="10" spans="1:9" s="50" customFormat="1" ht="12.75">
      <c r="A10" s="52" t="s">
        <v>240</v>
      </c>
      <c r="B10" s="53">
        <v>0</v>
      </c>
      <c r="C10" s="53">
        <v>0</v>
      </c>
      <c r="D10" s="53">
        <v>0</v>
      </c>
      <c r="E10" s="53">
        <v>1</v>
      </c>
      <c r="F10" s="53">
        <v>12</v>
      </c>
      <c r="G10" s="53">
        <v>5</v>
      </c>
      <c r="H10" s="53">
        <v>0</v>
      </c>
      <c r="I10" s="51">
        <f>SUM(B10:H10)</f>
        <v>18</v>
      </c>
    </row>
    <row r="11" spans="1:9" s="23" customFormat="1" ht="12">
      <c r="A11" s="16" t="s">
        <v>226</v>
      </c>
      <c r="B11" s="49">
        <f>B8+B9</f>
        <v>1</v>
      </c>
      <c r="C11" s="49">
        <f>C8+C9</f>
        <v>7</v>
      </c>
      <c r="D11" s="49">
        <f aca="true" t="shared" si="0" ref="D11:I11">D8+D9</f>
        <v>8</v>
      </c>
      <c r="E11" s="49">
        <f t="shared" si="0"/>
        <v>13</v>
      </c>
      <c r="F11" s="49">
        <f t="shared" si="0"/>
        <v>12</v>
      </c>
      <c r="G11" s="49">
        <f t="shared" si="0"/>
        <v>23</v>
      </c>
      <c r="H11" s="49">
        <f t="shared" si="0"/>
        <v>7</v>
      </c>
      <c r="I11" s="49">
        <f t="shared" si="0"/>
        <v>71</v>
      </c>
    </row>
    <row r="13" spans="2:9" ht="12.75">
      <c r="B13" s="219" t="s">
        <v>236</v>
      </c>
      <c r="C13" s="219"/>
      <c r="D13" s="219"/>
      <c r="E13" s="219"/>
      <c r="F13" s="219"/>
      <c r="G13" s="219"/>
      <c r="H13" s="219"/>
      <c r="I13" s="219"/>
    </row>
    <row r="14" spans="1:9" ht="12.75">
      <c r="A14" s="42" t="s">
        <v>237</v>
      </c>
      <c r="B14" s="43">
        <v>2</v>
      </c>
      <c r="C14" s="43">
        <v>4</v>
      </c>
      <c r="D14" s="43">
        <v>5</v>
      </c>
      <c r="E14" s="43">
        <v>10</v>
      </c>
      <c r="F14" s="43">
        <v>4</v>
      </c>
      <c r="G14" s="43">
        <v>15</v>
      </c>
      <c r="H14" s="43">
        <v>0</v>
      </c>
      <c r="I14" s="43">
        <f>SUM(B14:H14)</f>
        <v>40</v>
      </c>
    </row>
    <row r="15" spans="1:9" ht="12.75">
      <c r="A15" s="42" t="s">
        <v>238</v>
      </c>
      <c r="B15" s="43">
        <v>2</v>
      </c>
      <c r="C15" s="43">
        <v>2</v>
      </c>
      <c r="D15" s="43">
        <v>4</v>
      </c>
      <c r="E15" s="43">
        <v>2</v>
      </c>
      <c r="F15" s="43">
        <v>0</v>
      </c>
      <c r="G15" s="43">
        <v>6</v>
      </c>
      <c r="H15" s="43">
        <v>0</v>
      </c>
      <c r="I15" s="43">
        <f>SUM(B15:H15)</f>
        <v>16</v>
      </c>
    </row>
    <row r="16" spans="1:9" s="50" customFormat="1" ht="12.75">
      <c r="A16" s="52" t="s">
        <v>240</v>
      </c>
      <c r="B16" s="53">
        <v>0</v>
      </c>
      <c r="C16" s="53">
        <v>0</v>
      </c>
      <c r="D16" s="53">
        <v>0</v>
      </c>
      <c r="E16" s="53">
        <v>1</v>
      </c>
      <c r="F16" s="53">
        <v>0</v>
      </c>
      <c r="G16" s="53">
        <v>1</v>
      </c>
      <c r="H16" s="53">
        <v>0</v>
      </c>
      <c r="I16" s="51">
        <f>SUM(B16:H16)</f>
        <v>2</v>
      </c>
    </row>
    <row r="17" spans="1:9" ht="12.75">
      <c r="A17" s="16" t="s">
        <v>226</v>
      </c>
      <c r="B17" s="49">
        <f>B14+B15</f>
        <v>4</v>
      </c>
      <c r="C17" s="49">
        <f>C14+C15</f>
        <v>6</v>
      </c>
      <c r="D17" s="49">
        <f aca="true" t="shared" si="1" ref="D17:I17">D14+D15</f>
        <v>9</v>
      </c>
      <c r="E17" s="49">
        <f t="shared" si="1"/>
        <v>12</v>
      </c>
      <c r="F17" s="49">
        <f t="shared" si="1"/>
        <v>4</v>
      </c>
      <c r="G17" s="49">
        <f t="shared" si="1"/>
        <v>21</v>
      </c>
      <c r="H17" s="49">
        <f t="shared" si="1"/>
        <v>0</v>
      </c>
      <c r="I17" s="49">
        <f t="shared" si="1"/>
        <v>56</v>
      </c>
    </row>
    <row r="19" spans="2:9" ht="12.75">
      <c r="B19" s="219" t="s">
        <v>226</v>
      </c>
      <c r="C19" s="219"/>
      <c r="D19" s="219"/>
      <c r="E19" s="219"/>
      <c r="F19" s="219"/>
      <c r="G19" s="219"/>
      <c r="H19" s="219"/>
      <c r="I19" s="219"/>
    </row>
    <row r="20" spans="1:9" ht="12.75">
      <c r="A20" s="42" t="s">
        <v>237</v>
      </c>
      <c r="B20" s="43">
        <f aca="true" t="shared" si="2" ref="B20:H20">B8+B14</f>
        <v>2</v>
      </c>
      <c r="C20" s="43">
        <f t="shared" si="2"/>
        <v>10</v>
      </c>
      <c r="D20" s="43">
        <f t="shared" si="2"/>
        <v>10</v>
      </c>
      <c r="E20" s="43">
        <f t="shared" si="2"/>
        <v>17</v>
      </c>
      <c r="F20" s="43">
        <f t="shared" si="2"/>
        <v>8</v>
      </c>
      <c r="G20" s="43">
        <f t="shared" si="2"/>
        <v>26</v>
      </c>
      <c r="H20" s="43">
        <f t="shared" si="2"/>
        <v>2</v>
      </c>
      <c r="I20" s="43">
        <f>SUM(B20:H20)</f>
        <v>75</v>
      </c>
    </row>
    <row r="21" spans="1:9" ht="12.75">
      <c r="A21" s="42" t="s">
        <v>238</v>
      </c>
      <c r="B21" s="43">
        <f aca="true" t="shared" si="3" ref="B21:G22">B9+B15</f>
        <v>3</v>
      </c>
      <c r="C21" s="43">
        <f t="shared" si="3"/>
        <v>3</v>
      </c>
      <c r="D21" s="43">
        <f t="shared" si="3"/>
        <v>7</v>
      </c>
      <c r="E21" s="43">
        <f t="shared" si="3"/>
        <v>8</v>
      </c>
      <c r="F21" s="43">
        <f t="shared" si="3"/>
        <v>8</v>
      </c>
      <c r="G21" s="43">
        <f t="shared" si="3"/>
        <v>18</v>
      </c>
      <c r="H21" s="43">
        <f>H9+H15</f>
        <v>5</v>
      </c>
      <c r="I21" s="43">
        <f>SUM(B21:H21)</f>
        <v>52</v>
      </c>
    </row>
    <row r="22" spans="1:9" ht="12.75">
      <c r="A22" s="52" t="s">
        <v>240</v>
      </c>
      <c r="B22" s="51">
        <f t="shared" si="3"/>
        <v>0</v>
      </c>
      <c r="C22" s="51">
        <f t="shared" si="3"/>
        <v>0</v>
      </c>
      <c r="D22" s="51">
        <f t="shared" si="3"/>
        <v>0</v>
      </c>
      <c r="E22" s="51">
        <f t="shared" si="3"/>
        <v>2</v>
      </c>
      <c r="F22" s="51">
        <f t="shared" si="3"/>
        <v>12</v>
      </c>
      <c r="G22" s="51">
        <f t="shared" si="3"/>
        <v>6</v>
      </c>
      <c r="H22" s="51">
        <f>H10+H16</f>
        <v>0</v>
      </c>
      <c r="I22" s="51">
        <f>SUM(B22:H22)</f>
        <v>20</v>
      </c>
    </row>
    <row r="23" spans="1:9" ht="12.75">
      <c r="A23" s="5" t="s">
        <v>226</v>
      </c>
      <c r="B23" s="44">
        <f aca="true" t="shared" si="4" ref="B23:I23">B20+B21</f>
        <v>5</v>
      </c>
      <c r="C23" s="44">
        <f t="shared" si="4"/>
        <v>13</v>
      </c>
      <c r="D23" s="44">
        <f t="shared" si="4"/>
        <v>17</v>
      </c>
      <c r="E23" s="44">
        <f t="shared" si="4"/>
        <v>25</v>
      </c>
      <c r="F23" s="44">
        <f t="shared" si="4"/>
        <v>16</v>
      </c>
      <c r="G23" s="44">
        <f t="shared" si="4"/>
        <v>44</v>
      </c>
      <c r="H23" s="44">
        <f t="shared" si="4"/>
        <v>7</v>
      </c>
      <c r="I23" s="44">
        <f t="shared" si="4"/>
        <v>127</v>
      </c>
    </row>
    <row r="24" spans="1:3" ht="12.75">
      <c r="A24" s="97" t="s">
        <v>153</v>
      </c>
      <c r="B24" s="36"/>
      <c r="C24" s="36"/>
    </row>
    <row r="25" spans="1:3" ht="12.75">
      <c r="A25" s="35"/>
      <c r="B25" s="36"/>
      <c r="C25" s="36"/>
    </row>
  </sheetData>
  <sheetProtection/>
  <mergeCells count="5">
    <mergeCell ref="A4:A5"/>
    <mergeCell ref="B4:I4"/>
    <mergeCell ref="B7:I7"/>
    <mergeCell ref="B13:I13"/>
    <mergeCell ref="B19:I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28" sqref="C28"/>
    </sheetView>
  </sheetViews>
  <sheetFormatPr defaultColWidth="8.8515625" defaultRowHeight="15"/>
  <cols>
    <col min="1" max="1" width="45.421875" style="22" customWidth="1"/>
    <col min="2" max="3" width="8.7109375" style="22" customWidth="1"/>
    <col min="4" max="4" width="8.7109375" style="50" customWidth="1"/>
    <col min="5" max="5" width="0.85546875" style="50" customWidth="1"/>
    <col min="6" max="6" width="8.7109375" style="22" customWidth="1"/>
    <col min="7" max="7" width="8.8515625" style="50" customWidth="1"/>
    <col min="8" max="16384" width="8.8515625" style="22" customWidth="1"/>
  </cols>
  <sheetData>
    <row r="1" ht="12.75">
      <c r="A1" s="21" t="s">
        <v>0</v>
      </c>
    </row>
    <row r="2" ht="12.75">
      <c r="A2" s="21" t="s">
        <v>15</v>
      </c>
    </row>
    <row r="3" spans="4:7" s="23" customFormat="1" ht="18" customHeight="1">
      <c r="D3" s="56"/>
      <c r="E3" s="56"/>
      <c r="G3" s="56"/>
    </row>
    <row r="4" spans="1:7" s="23" customFormat="1" ht="29.25" customHeight="1">
      <c r="A4" s="220" t="s">
        <v>262</v>
      </c>
      <c r="B4" s="223" t="s">
        <v>204</v>
      </c>
      <c r="C4" s="223"/>
      <c r="D4" s="223"/>
      <c r="E4" s="105"/>
      <c r="F4" s="223" t="s">
        <v>226</v>
      </c>
      <c r="G4" s="223"/>
    </row>
    <row r="5" spans="1:7" s="23" customFormat="1" ht="24">
      <c r="A5" s="221"/>
      <c r="B5" s="26" t="s">
        <v>203</v>
      </c>
      <c r="C5" s="26" t="s">
        <v>232</v>
      </c>
      <c r="D5" s="55" t="s">
        <v>240</v>
      </c>
      <c r="E5" s="57"/>
      <c r="F5" s="47" t="s">
        <v>206</v>
      </c>
      <c r="G5" s="57" t="s">
        <v>207</v>
      </c>
    </row>
    <row r="6" spans="1:6" ht="7.5" customHeight="1">
      <c r="A6" s="4"/>
      <c r="B6" s="30"/>
      <c r="C6" s="30"/>
      <c r="D6" s="59"/>
      <c r="E6" s="59"/>
      <c r="F6" s="31"/>
    </row>
    <row r="7" spans="1:7" ht="12.75">
      <c r="A7" s="29" t="s">
        <v>256</v>
      </c>
      <c r="B7" s="30">
        <v>24</v>
      </c>
      <c r="C7" s="30">
        <v>21</v>
      </c>
      <c r="D7" s="59">
        <v>1</v>
      </c>
      <c r="E7" s="59"/>
      <c r="F7" s="31">
        <f>B7+C7</f>
        <v>45</v>
      </c>
      <c r="G7" s="92">
        <f>F7/$F$15*100</f>
        <v>35.43307086614173</v>
      </c>
    </row>
    <row r="8" spans="1:7" ht="12.75">
      <c r="A8" s="29" t="s">
        <v>257</v>
      </c>
      <c r="B8" s="30">
        <v>3</v>
      </c>
      <c r="C8" s="30">
        <v>3</v>
      </c>
      <c r="D8" s="59">
        <v>0</v>
      </c>
      <c r="E8" s="59"/>
      <c r="F8" s="31">
        <f aca="true" t="shared" si="0" ref="F8:F13">B8+C8</f>
        <v>6</v>
      </c>
      <c r="G8" s="92">
        <f aca="true" t="shared" si="1" ref="G8:G15">F8/$F$15*100</f>
        <v>4.724409448818897</v>
      </c>
    </row>
    <row r="9" spans="1:7" ht="12.75">
      <c r="A9" s="29" t="s">
        <v>258</v>
      </c>
      <c r="B9" s="30">
        <v>1</v>
      </c>
      <c r="C9" s="30">
        <v>1</v>
      </c>
      <c r="D9" s="59">
        <v>1</v>
      </c>
      <c r="E9" s="59"/>
      <c r="F9" s="31">
        <f t="shared" si="0"/>
        <v>2</v>
      </c>
      <c r="G9" s="92">
        <f t="shared" si="1"/>
        <v>1.574803149606299</v>
      </c>
    </row>
    <row r="10" spans="1:7" ht="12.75">
      <c r="A10" s="29" t="s">
        <v>259</v>
      </c>
      <c r="B10" s="30">
        <v>1</v>
      </c>
      <c r="C10" s="30">
        <v>2</v>
      </c>
      <c r="D10" s="59">
        <v>1</v>
      </c>
      <c r="E10" s="59"/>
      <c r="F10" s="31">
        <f t="shared" si="0"/>
        <v>3</v>
      </c>
      <c r="G10" s="92">
        <f t="shared" si="1"/>
        <v>2.3622047244094486</v>
      </c>
    </row>
    <row r="11" spans="1:7" ht="12.75">
      <c r="A11" s="29" t="s">
        <v>260</v>
      </c>
      <c r="B11" s="30">
        <v>10</v>
      </c>
      <c r="C11" s="30">
        <v>5</v>
      </c>
      <c r="D11" s="59">
        <v>1</v>
      </c>
      <c r="E11" s="59"/>
      <c r="F11" s="31">
        <f t="shared" si="0"/>
        <v>15</v>
      </c>
      <c r="G11" s="92">
        <f t="shared" si="1"/>
        <v>11.811023622047244</v>
      </c>
    </row>
    <row r="12" spans="1:7" ht="12.75">
      <c r="A12" s="29" t="s">
        <v>261</v>
      </c>
      <c r="B12" s="30">
        <v>3</v>
      </c>
      <c r="C12" s="30">
        <v>0</v>
      </c>
      <c r="D12" s="59">
        <v>0</v>
      </c>
      <c r="E12" s="59"/>
      <c r="F12" s="31">
        <f t="shared" si="0"/>
        <v>3</v>
      </c>
      <c r="G12" s="92">
        <f t="shared" si="1"/>
        <v>2.3622047244094486</v>
      </c>
    </row>
    <row r="13" spans="1:7" ht="12.75">
      <c r="A13" s="29" t="s">
        <v>239</v>
      </c>
      <c r="B13" s="30">
        <v>31</v>
      </c>
      <c r="C13" s="30">
        <v>15</v>
      </c>
      <c r="D13" s="59">
        <v>16</v>
      </c>
      <c r="E13" s="59"/>
      <c r="F13" s="31">
        <f t="shared" si="0"/>
        <v>46</v>
      </c>
      <c r="G13" s="92">
        <f t="shared" si="1"/>
        <v>36.22047244094488</v>
      </c>
    </row>
    <row r="14" spans="1:7" ht="12.75">
      <c r="A14" s="29" t="s">
        <v>253</v>
      </c>
      <c r="B14" s="30">
        <v>2</v>
      </c>
      <c r="C14" s="30">
        <v>5</v>
      </c>
      <c r="D14" s="59">
        <v>0</v>
      </c>
      <c r="E14" s="59"/>
      <c r="F14" s="31">
        <f>B14+C14</f>
        <v>7</v>
      </c>
      <c r="G14" s="92">
        <f t="shared" si="1"/>
        <v>5.511811023622047</v>
      </c>
    </row>
    <row r="15" spans="1:7" ht="12.75">
      <c r="A15" s="5" t="s">
        <v>226</v>
      </c>
      <c r="B15" s="32">
        <f>SUM(B7:B14)</f>
        <v>75</v>
      </c>
      <c r="C15" s="32">
        <f>SUM(C7:C14)</f>
        <v>52</v>
      </c>
      <c r="D15" s="32">
        <f>SUM(D7:D14)</f>
        <v>20</v>
      </c>
      <c r="E15" s="32"/>
      <c r="F15" s="32">
        <f>SUM(F7:F14)</f>
        <v>127</v>
      </c>
      <c r="G15" s="106">
        <f t="shared" si="1"/>
        <v>100</v>
      </c>
    </row>
    <row r="16" ht="12.75">
      <c r="A16" s="33"/>
    </row>
    <row r="17" spans="3:5" ht="12.75">
      <c r="C17" s="34"/>
      <c r="D17" s="61"/>
      <c r="E17" s="61"/>
    </row>
    <row r="18" spans="1:5" ht="12.75">
      <c r="A18" s="35"/>
      <c r="B18" s="36"/>
      <c r="C18" s="34"/>
      <c r="D18" s="61"/>
      <c r="E18" s="61"/>
    </row>
    <row r="19" spans="1:5" ht="12.75">
      <c r="A19" s="35"/>
      <c r="B19" s="36"/>
      <c r="C19" s="34"/>
      <c r="D19" s="61"/>
      <c r="E19" s="61"/>
    </row>
    <row r="20" spans="1:5" ht="12.75">
      <c r="A20" s="35"/>
      <c r="B20" s="36"/>
      <c r="C20" s="37"/>
      <c r="D20" s="62"/>
      <c r="E20" s="62"/>
    </row>
    <row r="21" spans="1:5" ht="12.75">
      <c r="A21" s="38"/>
      <c r="B21" s="39"/>
      <c r="C21" s="39"/>
      <c r="D21" s="63"/>
      <c r="E21" s="63"/>
    </row>
    <row r="22" spans="1:5" ht="12.75">
      <c r="A22" s="38"/>
      <c r="B22" s="39"/>
      <c r="C22" s="39"/>
      <c r="D22" s="63"/>
      <c r="E22" s="63"/>
    </row>
    <row r="23" spans="1:5" ht="12.75">
      <c r="A23" s="38"/>
      <c r="B23" s="39"/>
      <c r="C23" s="39"/>
      <c r="D23" s="63"/>
      <c r="E23" s="63"/>
    </row>
    <row r="24" spans="1:5" ht="12.75">
      <c r="A24" s="38"/>
      <c r="B24" s="39"/>
      <c r="C24" s="39"/>
      <c r="D24" s="63"/>
      <c r="E24" s="63"/>
    </row>
    <row r="25" spans="3:5" ht="12.75">
      <c r="C25" s="34"/>
      <c r="D25" s="61"/>
      <c r="E25" s="61"/>
    </row>
    <row r="26" spans="1:5" ht="12.75">
      <c r="A26" s="35"/>
      <c r="B26" s="36"/>
      <c r="C26" s="34"/>
      <c r="D26" s="61"/>
      <c r="E26" s="61"/>
    </row>
    <row r="27" spans="1:5" ht="12.75">
      <c r="A27" s="35"/>
      <c r="B27" s="36"/>
      <c r="C27" s="34"/>
      <c r="D27" s="61"/>
      <c r="E27" s="61"/>
    </row>
    <row r="28" spans="1:5" ht="12.75">
      <c r="A28" s="35"/>
      <c r="B28" s="36"/>
      <c r="C28" s="37"/>
      <c r="D28" s="62"/>
      <c r="E28" s="62"/>
    </row>
    <row r="29" spans="1:5" ht="12.75">
      <c r="A29" s="38"/>
      <c r="B29" s="39"/>
      <c r="C29" s="39"/>
      <c r="D29" s="63"/>
      <c r="E29" s="63"/>
    </row>
    <row r="30" spans="1:5" ht="12.75">
      <c r="A30" s="40"/>
      <c r="B30" s="41"/>
      <c r="C30" s="41"/>
      <c r="D30" s="64"/>
      <c r="E30" s="64"/>
    </row>
    <row r="31" spans="1:5" ht="12.75">
      <c r="A31" s="41"/>
      <c r="B31" s="41"/>
      <c r="C31" s="41"/>
      <c r="D31" s="64"/>
      <c r="E31" s="64"/>
    </row>
    <row r="32" spans="1:5" ht="12.75">
      <c r="A32" s="41"/>
      <c r="B32" s="41"/>
      <c r="C32" s="41"/>
      <c r="D32" s="64"/>
      <c r="E32" s="64"/>
    </row>
    <row r="33" spans="1:5" ht="12.75">
      <c r="A33" s="41"/>
      <c r="B33" s="41"/>
      <c r="C33" s="41"/>
      <c r="D33" s="64"/>
      <c r="E33" s="64"/>
    </row>
  </sheetData>
  <sheetProtection/>
  <mergeCells count="3">
    <mergeCell ref="A4:A5"/>
    <mergeCell ref="B4:D4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30" sqref="E30"/>
    </sheetView>
  </sheetViews>
  <sheetFormatPr defaultColWidth="8.8515625" defaultRowHeight="15"/>
  <cols>
    <col min="1" max="1" width="45.421875" style="22" customWidth="1"/>
    <col min="2" max="3" width="9.7109375" style="22" customWidth="1"/>
    <col min="4" max="4" width="0.85546875" style="22" customWidth="1"/>
    <col min="5" max="6" width="8.7109375" style="22" customWidth="1"/>
    <col min="7" max="7" width="0.85546875" style="50" customWidth="1"/>
    <col min="8" max="8" width="8.7109375" style="22" customWidth="1"/>
    <col min="9" max="9" width="8.8515625" style="50" customWidth="1"/>
    <col min="10" max="16384" width="8.8515625" style="22" customWidth="1"/>
  </cols>
  <sheetData>
    <row r="1" spans="1:4" ht="12.75">
      <c r="A1" s="21" t="s">
        <v>1</v>
      </c>
      <c r="B1" s="21"/>
      <c r="C1" s="21"/>
      <c r="D1" s="21"/>
    </row>
    <row r="2" spans="1:4" ht="12.75">
      <c r="A2" s="21" t="s">
        <v>43</v>
      </c>
      <c r="B2" s="21"/>
      <c r="C2" s="21"/>
      <c r="D2" s="21"/>
    </row>
    <row r="3" spans="7:9" s="23" customFormat="1" ht="18" customHeight="1">
      <c r="G3" s="56"/>
      <c r="I3" s="56"/>
    </row>
    <row r="4" spans="1:9" s="23" customFormat="1" ht="29.25" customHeight="1">
      <c r="A4" s="220" t="s">
        <v>262</v>
      </c>
      <c r="B4" s="223">
        <v>2013</v>
      </c>
      <c r="C4" s="223"/>
      <c r="D4" s="132"/>
      <c r="E4" s="223">
        <v>2014</v>
      </c>
      <c r="F4" s="223"/>
      <c r="G4" s="105"/>
      <c r="H4" s="223">
        <v>2015</v>
      </c>
      <c r="I4" s="223"/>
    </row>
    <row r="5" spans="1:9" s="23" customFormat="1" ht="24">
      <c r="A5" s="221"/>
      <c r="B5" s="47" t="s">
        <v>206</v>
      </c>
      <c r="C5" s="57" t="s">
        <v>207</v>
      </c>
      <c r="D5" s="45"/>
      <c r="E5" s="47" t="s">
        <v>206</v>
      </c>
      <c r="F5" s="57" t="s">
        <v>207</v>
      </c>
      <c r="G5" s="57"/>
      <c r="H5" s="47" t="s">
        <v>206</v>
      </c>
      <c r="I5" s="57" t="s">
        <v>207</v>
      </c>
    </row>
    <row r="6" spans="1:8" ht="7.5" customHeight="1">
      <c r="A6" s="4"/>
      <c r="B6" s="4"/>
      <c r="C6" s="4"/>
      <c r="D6" s="4"/>
      <c r="E6" s="30"/>
      <c r="F6" s="30"/>
      <c r="G6" s="59"/>
      <c r="H6" s="31"/>
    </row>
    <row r="7" spans="1:9" ht="12.75">
      <c r="A7" s="29" t="s">
        <v>256</v>
      </c>
      <c r="B7" s="29">
        <v>48</v>
      </c>
      <c r="C7" s="92">
        <f>B7/$B$16*100</f>
        <v>50.526315789473685</v>
      </c>
      <c r="D7" s="29"/>
      <c r="E7" s="30">
        <v>40.00000000000001</v>
      </c>
      <c r="F7" s="92">
        <f>E7/$E$16*100</f>
        <v>41.237113402061865</v>
      </c>
      <c r="G7" s="59"/>
      <c r="H7" s="31">
        <v>45</v>
      </c>
      <c r="I7" s="92">
        <f aca="true" t="shared" si="0" ref="I7:I12">H7/$H$16*100</f>
        <v>35.43307086614173</v>
      </c>
    </row>
    <row r="8" spans="1:9" ht="12.75">
      <c r="A8" s="29" t="s">
        <v>257</v>
      </c>
      <c r="B8" s="29">
        <v>1</v>
      </c>
      <c r="C8" s="92">
        <f aca="true" t="shared" si="1" ref="C8:C15">B8/$B$16*100</f>
        <v>1.0526315789473684</v>
      </c>
      <c r="D8" s="29"/>
      <c r="E8" s="30">
        <v>4</v>
      </c>
      <c r="F8" s="92">
        <f aca="true" t="shared" si="2" ref="F8:F14">E8/$E$16*100</f>
        <v>4.123711340206185</v>
      </c>
      <c r="G8" s="59"/>
      <c r="H8" s="31">
        <v>6</v>
      </c>
      <c r="I8" s="92">
        <f t="shared" si="0"/>
        <v>4.724409448818897</v>
      </c>
    </row>
    <row r="9" spans="1:9" ht="12.75">
      <c r="A9" s="29" t="s">
        <v>258</v>
      </c>
      <c r="B9" s="29">
        <v>2</v>
      </c>
      <c r="C9" s="92">
        <f t="shared" si="1"/>
        <v>2.1052631578947367</v>
      </c>
      <c r="D9" s="29"/>
      <c r="E9" s="30">
        <v>5.000000000000001</v>
      </c>
      <c r="F9" s="92">
        <f t="shared" si="2"/>
        <v>5.154639175257733</v>
      </c>
      <c r="G9" s="59"/>
      <c r="H9" s="31">
        <v>2</v>
      </c>
      <c r="I9" s="92">
        <f t="shared" si="0"/>
        <v>1.574803149606299</v>
      </c>
    </row>
    <row r="10" spans="1:9" ht="12.75">
      <c r="A10" s="29" t="s">
        <v>259</v>
      </c>
      <c r="B10" s="29">
        <v>18</v>
      </c>
      <c r="C10" s="92">
        <f t="shared" si="1"/>
        <v>18.947368421052634</v>
      </c>
      <c r="D10" s="29"/>
      <c r="E10" s="30">
        <v>12</v>
      </c>
      <c r="F10" s="92">
        <f t="shared" si="2"/>
        <v>12.371134020618557</v>
      </c>
      <c r="G10" s="59"/>
      <c r="H10" s="31">
        <v>3</v>
      </c>
      <c r="I10" s="92">
        <f t="shared" si="0"/>
        <v>2.3622047244094486</v>
      </c>
    </row>
    <row r="11" spans="1:9" ht="12.75">
      <c r="A11" s="29" t="s">
        <v>260</v>
      </c>
      <c r="B11" s="29">
        <v>2</v>
      </c>
      <c r="C11" s="92">
        <f t="shared" si="1"/>
        <v>2.1052631578947367</v>
      </c>
      <c r="D11" s="29"/>
      <c r="E11" s="30">
        <v>10</v>
      </c>
      <c r="F11" s="92">
        <f t="shared" si="2"/>
        <v>10.309278350515463</v>
      </c>
      <c r="G11" s="59"/>
      <c r="H11" s="31">
        <v>15</v>
      </c>
      <c r="I11" s="92">
        <f t="shared" si="0"/>
        <v>11.811023622047244</v>
      </c>
    </row>
    <row r="12" spans="1:9" ht="12.75">
      <c r="A12" s="29" t="s">
        <v>261</v>
      </c>
      <c r="B12" s="28" t="s">
        <v>228</v>
      </c>
      <c r="C12" s="196" t="s">
        <v>228</v>
      </c>
      <c r="D12" s="29"/>
      <c r="E12" s="197" t="s">
        <v>228</v>
      </c>
      <c r="F12" s="196" t="s">
        <v>228</v>
      </c>
      <c r="G12" s="59"/>
      <c r="H12" s="31">
        <v>3</v>
      </c>
      <c r="I12" s="92">
        <f t="shared" si="0"/>
        <v>2.3622047244094486</v>
      </c>
    </row>
    <row r="13" spans="1:9" ht="12.75">
      <c r="A13" s="29" t="s">
        <v>42</v>
      </c>
      <c r="B13" s="28" t="s">
        <v>228</v>
      </c>
      <c r="C13" s="196" t="s">
        <v>228</v>
      </c>
      <c r="D13" s="29"/>
      <c r="E13" s="30">
        <v>18</v>
      </c>
      <c r="F13" s="92">
        <f t="shared" si="2"/>
        <v>18.556701030927837</v>
      </c>
      <c r="G13" s="59"/>
      <c r="H13" s="183" t="s">
        <v>228</v>
      </c>
      <c r="I13" s="196" t="s">
        <v>228</v>
      </c>
    </row>
    <row r="14" spans="1:9" ht="12.75">
      <c r="A14" s="29" t="s">
        <v>239</v>
      </c>
      <c r="B14" s="29">
        <v>23</v>
      </c>
      <c r="C14" s="92">
        <f t="shared" si="1"/>
        <v>24.210526315789473</v>
      </c>
      <c r="D14" s="29"/>
      <c r="E14" s="30">
        <v>8</v>
      </c>
      <c r="F14" s="92">
        <f t="shared" si="2"/>
        <v>8.24742268041237</v>
      </c>
      <c r="G14" s="59"/>
      <c r="H14" s="31">
        <v>46</v>
      </c>
      <c r="I14" s="92">
        <f>H14/$H$16*100</f>
        <v>36.22047244094488</v>
      </c>
    </row>
    <row r="15" spans="1:9" ht="12.75">
      <c r="A15" s="29" t="s">
        <v>253</v>
      </c>
      <c r="B15" s="29">
        <v>1</v>
      </c>
      <c r="C15" s="92">
        <f t="shared" si="1"/>
        <v>1.0526315789473684</v>
      </c>
      <c r="D15" s="29"/>
      <c r="E15" s="197" t="s">
        <v>228</v>
      </c>
      <c r="F15" s="197" t="s">
        <v>228</v>
      </c>
      <c r="G15" s="59"/>
      <c r="H15" s="31">
        <v>7</v>
      </c>
      <c r="I15" s="92">
        <f>H15/$H$16*100</f>
        <v>5.511811023622047</v>
      </c>
    </row>
    <row r="16" spans="1:9" ht="12.75">
      <c r="A16" s="5" t="s">
        <v>226</v>
      </c>
      <c r="B16" s="5">
        <f>SUM(B7:B15)</f>
        <v>95</v>
      </c>
      <c r="C16" s="198">
        <f>SUM(C7:C15)</f>
        <v>100</v>
      </c>
      <c r="D16" s="5"/>
      <c r="E16" s="32">
        <f>SUM(E7:E15)</f>
        <v>97</v>
      </c>
      <c r="F16" s="106">
        <f>SUM(F7:F15)</f>
        <v>100.00000000000001</v>
      </c>
      <c r="G16" s="32"/>
      <c r="H16" s="32">
        <v>127</v>
      </c>
      <c r="I16" s="106">
        <f>H16/$H$16*100</f>
        <v>100</v>
      </c>
    </row>
    <row r="17" spans="1:4" ht="12.75">
      <c r="A17" s="33"/>
      <c r="B17" s="33"/>
      <c r="C17" s="33"/>
      <c r="D17" s="33"/>
    </row>
    <row r="18" spans="6:7" ht="12.75">
      <c r="F18" s="34"/>
      <c r="G18" s="61"/>
    </row>
    <row r="19" spans="1:7" ht="12.75">
      <c r="A19" s="35"/>
      <c r="B19" s="35"/>
      <c r="C19" s="35"/>
      <c r="D19" s="35"/>
      <c r="E19" s="36"/>
      <c r="F19" s="34"/>
      <c r="G19" s="61"/>
    </row>
    <row r="20" spans="1:7" ht="12.75">
      <c r="A20" s="76"/>
      <c r="B20" s="76"/>
      <c r="C20" s="76"/>
      <c r="D20" s="76"/>
      <c r="E20" s="193"/>
      <c r="F20" s="61"/>
      <c r="G20" s="22"/>
    </row>
    <row r="21" spans="1:7" ht="12.75">
      <c r="A21" s="76"/>
      <c r="B21" s="76"/>
      <c r="C21" s="76"/>
      <c r="D21" s="76"/>
      <c r="E21" s="193"/>
      <c r="F21" s="62"/>
      <c r="G21" s="22"/>
    </row>
    <row r="22" spans="1:7" ht="12.75">
      <c r="A22" s="77"/>
      <c r="B22" s="77"/>
      <c r="C22" s="77"/>
      <c r="D22" s="77"/>
      <c r="E22" s="190"/>
      <c r="F22" s="191"/>
      <c r="G22" s="22"/>
    </row>
    <row r="23" spans="1:7" ht="12.75">
      <c r="A23" s="77"/>
      <c r="B23" s="77"/>
      <c r="C23" s="77"/>
      <c r="D23" s="77"/>
      <c r="E23" s="190"/>
      <c r="F23" s="191"/>
      <c r="G23" s="22"/>
    </row>
    <row r="24" spans="1:7" ht="12.75">
      <c r="A24" s="77"/>
      <c r="B24" s="77"/>
      <c r="C24" s="77"/>
      <c r="D24" s="77"/>
      <c r="E24" s="190"/>
      <c r="F24" s="191"/>
      <c r="G24" s="22"/>
    </row>
    <row r="25" spans="1:7" ht="12.75">
      <c r="A25" s="77"/>
      <c r="B25" s="77"/>
      <c r="C25" s="77"/>
      <c r="D25" s="77"/>
      <c r="E25" s="190"/>
      <c r="F25" s="191"/>
      <c r="G25" s="22"/>
    </row>
    <row r="26" spans="1:7" ht="12.75">
      <c r="A26" s="65"/>
      <c r="B26" s="65"/>
      <c r="C26" s="65"/>
      <c r="D26" s="65"/>
      <c r="E26" s="65"/>
      <c r="F26" s="61"/>
      <c r="G26" s="22"/>
    </row>
    <row r="27" spans="1:7" ht="12.75">
      <c r="A27" s="76"/>
      <c r="B27" s="76"/>
      <c r="C27" s="76"/>
      <c r="D27" s="76"/>
      <c r="E27" s="193"/>
      <c r="F27" s="192"/>
      <c r="G27" s="61"/>
    </row>
    <row r="28" spans="1:7" ht="12.75">
      <c r="A28" s="76"/>
      <c r="B28" s="76"/>
      <c r="C28" s="76"/>
      <c r="D28" s="76"/>
      <c r="E28" s="193"/>
      <c r="F28" s="192"/>
      <c r="G28" s="61"/>
    </row>
    <row r="29" spans="1:7" ht="12.75">
      <c r="A29" s="76"/>
      <c r="B29" s="76"/>
      <c r="C29" s="76"/>
      <c r="D29" s="76"/>
      <c r="E29" s="193"/>
      <c r="F29" s="194"/>
      <c r="G29" s="62"/>
    </row>
    <row r="30" spans="1:7" ht="12.75">
      <c r="A30" s="77"/>
      <c r="B30" s="77"/>
      <c r="C30" s="77"/>
      <c r="D30" s="77"/>
      <c r="E30" s="190"/>
      <c r="F30" s="190"/>
      <c r="G30" s="191"/>
    </row>
    <row r="31" spans="1:7" ht="12.75">
      <c r="A31" s="78"/>
      <c r="B31" s="78"/>
      <c r="C31" s="78"/>
      <c r="D31" s="78"/>
      <c r="E31" s="79"/>
      <c r="F31" s="79"/>
      <c r="G31" s="195"/>
    </row>
    <row r="32" spans="1:7" ht="12.75">
      <c r="A32" s="41"/>
      <c r="B32" s="41"/>
      <c r="C32" s="41"/>
      <c r="D32" s="41"/>
      <c r="E32" s="41"/>
      <c r="F32" s="41"/>
      <c r="G32" s="64"/>
    </row>
    <row r="33" spans="1:7" ht="12.75">
      <c r="A33" s="41"/>
      <c r="B33" s="41"/>
      <c r="C33" s="41"/>
      <c r="D33" s="41"/>
      <c r="E33" s="41"/>
      <c r="F33" s="41"/>
      <c r="G33" s="64"/>
    </row>
    <row r="34" spans="1:7" ht="12.75">
      <c r="A34" s="41"/>
      <c r="B34" s="41"/>
      <c r="C34" s="41"/>
      <c r="D34" s="41"/>
      <c r="E34" s="41"/>
      <c r="F34" s="41"/>
      <c r="G34" s="64"/>
    </row>
  </sheetData>
  <sheetProtection/>
  <mergeCells count="4">
    <mergeCell ref="A4:A5"/>
    <mergeCell ref="E4:F4"/>
    <mergeCell ref="H4:I4"/>
    <mergeCell ref="B4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27.xml><?xml version="1.0" encoding="utf-8"?>
<worksheet xmlns="http://schemas.openxmlformats.org/spreadsheetml/2006/main" xmlns:r="http://schemas.openxmlformats.org/officeDocument/2006/relationships">
  <dimension ref="A23:A25"/>
  <sheetViews>
    <sheetView zoomScalePageLayoutView="0" workbookViewId="0" topLeftCell="A1">
      <selection activeCell="A24" sqref="A24"/>
    </sheetView>
  </sheetViews>
  <sheetFormatPr defaultColWidth="8.8515625" defaultRowHeight="15"/>
  <cols>
    <col min="1" max="16384" width="8.8515625" style="19" customWidth="1"/>
  </cols>
  <sheetData>
    <row r="23" ht="23.25">
      <c r="A23" s="18" t="s">
        <v>136</v>
      </c>
    </row>
    <row r="24" ht="23.25">
      <c r="A24" s="18" t="s">
        <v>230</v>
      </c>
    </row>
    <row r="25" ht="20.25">
      <c r="A25" s="20" t="s">
        <v>231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6" sqref="A26"/>
    </sheetView>
  </sheetViews>
  <sheetFormatPr defaultColWidth="8.8515625" defaultRowHeight="15"/>
  <cols>
    <col min="1" max="1" width="47.140625" style="22" customWidth="1"/>
    <col min="2" max="2" width="14.8515625" style="22" customWidth="1"/>
    <col min="3" max="3" width="14.8515625" style="50" customWidth="1"/>
    <col min="4" max="4" width="14.8515625" style="22" customWidth="1"/>
    <col min="5" max="16384" width="8.8515625" style="22" customWidth="1"/>
  </cols>
  <sheetData>
    <row r="1" ht="12.75">
      <c r="A1" s="115" t="s">
        <v>2</v>
      </c>
    </row>
    <row r="2" ht="12.75">
      <c r="A2" s="115" t="s">
        <v>52</v>
      </c>
    </row>
    <row r="3" s="23" customFormat="1" ht="12">
      <c r="C3" s="56"/>
    </row>
    <row r="4" spans="1:3" s="23" customFormat="1" ht="12">
      <c r="A4" s="225" t="s">
        <v>51</v>
      </c>
      <c r="B4" s="223" t="s">
        <v>161</v>
      </c>
      <c r="C4" s="223"/>
    </row>
    <row r="5" spans="1:3" s="23" customFormat="1" ht="12">
      <c r="A5" s="226"/>
      <c r="B5" s="26" t="s">
        <v>206</v>
      </c>
      <c r="C5" s="55" t="s">
        <v>207</v>
      </c>
    </row>
    <row r="6" spans="1:3" ht="7.5" customHeight="1">
      <c r="A6" s="4"/>
      <c r="B6" s="30"/>
      <c r="C6" s="59"/>
    </row>
    <row r="7" spans="1:3" ht="12.75">
      <c r="A7" s="23" t="s">
        <v>48</v>
      </c>
      <c r="B7" s="30">
        <v>1</v>
      </c>
      <c r="C7" s="66">
        <f>B7/24*100</f>
        <v>4.166666666666666</v>
      </c>
    </row>
    <row r="8" spans="1:3" ht="12.75">
      <c r="A8" s="23" t="s">
        <v>46</v>
      </c>
      <c r="B8" s="30">
        <v>5</v>
      </c>
      <c r="C8" s="66">
        <f>B8/24*100</f>
        <v>20.833333333333336</v>
      </c>
    </row>
    <row r="9" spans="1:3" ht="12.75">
      <c r="A9" s="23" t="s">
        <v>49</v>
      </c>
      <c r="B9" s="30">
        <v>14</v>
      </c>
      <c r="C9" s="66">
        <f>B9/24*100</f>
        <v>58.333333333333336</v>
      </c>
    </row>
    <row r="10" spans="1:3" ht="12.75">
      <c r="A10" s="23" t="s">
        <v>50</v>
      </c>
      <c r="B10" s="30">
        <v>3</v>
      </c>
      <c r="C10" s="66">
        <f>B10/24*100</f>
        <v>12.5</v>
      </c>
    </row>
    <row r="11" spans="1:3" ht="12.75">
      <c r="A11" s="24" t="s">
        <v>47</v>
      </c>
      <c r="B11" s="113">
        <v>1</v>
      </c>
      <c r="C11" s="114">
        <f>B11/24*100</f>
        <v>4.166666666666666</v>
      </c>
    </row>
    <row r="12" ht="12.75">
      <c r="A12" s="33"/>
    </row>
    <row r="13" ht="12.75">
      <c r="C13" s="61"/>
    </row>
    <row r="14" spans="1:3" ht="12.75">
      <c r="A14" s="35"/>
      <c r="B14" s="36"/>
      <c r="C14" s="61"/>
    </row>
    <row r="15" spans="1:3" ht="12.75">
      <c r="A15" s="35"/>
      <c r="B15" s="36"/>
      <c r="C15" s="61"/>
    </row>
    <row r="16" spans="1:3" ht="12.75">
      <c r="A16" s="35"/>
      <c r="B16" s="36"/>
      <c r="C16" s="62"/>
    </row>
    <row r="17" spans="1:3" ht="12.75">
      <c r="A17" s="38"/>
      <c r="B17" s="39"/>
      <c r="C17" s="63"/>
    </row>
    <row r="18" spans="1:3" ht="12.75">
      <c r="A18" s="38"/>
      <c r="B18" s="39"/>
      <c r="C18" s="63"/>
    </row>
    <row r="19" spans="1:3" ht="12.75">
      <c r="A19" s="38"/>
      <c r="B19" s="39"/>
      <c r="C19" s="63"/>
    </row>
    <row r="20" spans="1:3" ht="12.75">
      <c r="A20" s="38"/>
      <c r="B20" s="39"/>
      <c r="C20" s="63"/>
    </row>
    <row r="21" ht="12.75">
      <c r="C21" s="61"/>
    </row>
    <row r="22" spans="1:3" ht="12.75">
      <c r="A22" s="35"/>
      <c r="B22" s="36"/>
      <c r="C22" s="61"/>
    </row>
    <row r="23" spans="1:3" ht="12.75">
      <c r="A23" s="35"/>
      <c r="B23" s="36"/>
      <c r="C23" s="61"/>
    </row>
    <row r="24" spans="1:3" ht="12.75">
      <c r="A24" s="35"/>
      <c r="B24" s="36"/>
      <c r="C24" s="62"/>
    </row>
    <row r="25" spans="1:3" ht="12.75">
      <c r="A25" s="38"/>
      <c r="B25" s="39"/>
      <c r="C25" s="63"/>
    </row>
    <row r="26" spans="1:3" ht="12.75">
      <c r="A26" s="40"/>
      <c r="B26" s="41"/>
      <c r="C26" s="64"/>
    </row>
    <row r="27" spans="1:3" ht="12.75">
      <c r="A27" s="41"/>
      <c r="B27" s="41"/>
      <c r="C27" s="64"/>
    </row>
    <row r="28" spans="1:3" ht="12.75">
      <c r="A28" s="41"/>
      <c r="B28" s="41"/>
      <c r="C28" s="64"/>
    </row>
    <row r="29" spans="1:3" ht="12.75">
      <c r="A29" s="41"/>
      <c r="B29" s="41"/>
      <c r="C29" s="64"/>
    </row>
  </sheetData>
  <sheetProtection/>
  <mergeCells count="2">
    <mergeCell ref="A4:A5"/>
    <mergeCell ref="B4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7" sqref="B7:I7"/>
    </sheetView>
  </sheetViews>
  <sheetFormatPr defaultColWidth="8.8515625" defaultRowHeight="15"/>
  <cols>
    <col min="1" max="1" width="32.140625" style="22" customWidth="1"/>
    <col min="2" max="3" width="10.7109375" style="22" customWidth="1"/>
    <col min="4" max="4" width="0.85546875" style="22" customWidth="1"/>
    <col min="5" max="5" width="10.7109375" style="22" customWidth="1"/>
    <col min="6" max="6" width="10.7109375" style="50" customWidth="1"/>
    <col min="7" max="7" width="0.85546875" style="22" customWidth="1"/>
    <col min="8" max="9" width="10.7109375" style="22" customWidth="1"/>
    <col min="10" max="16384" width="8.8515625" style="22" customWidth="1"/>
  </cols>
  <sheetData>
    <row r="1" spans="1:4" ht="12.75">
      <c r="A1" s="21" t="s">
        <v>31</v>
      </c>
      <c r="B1" s="21"/>
      <c r="C1" s="21"/>
      <c r="D1" s="21"/>
    </row>
    <row r="2" spans="1:4" ht="12.75">
      <c r="A2" s="21" t="s">
        <v>3</v>
      </c>
      <c r="B2" s="21"/>
      <c r="C2" s="21"/>
      <c r="D2" s="21"/>
    </row>
    <row r="3" spans="1:4" ht="12.75">
      <c r="A3" s="21"/>
      <c r="B3" s="21"/>
      <c r="C3" s="21"/>
      <c r="D3" s="21"/>
    </row>
    <row r="4" spans="1:9" s="23" customFormat="1" ht="26.25" customHeight="1">
      <c r="A4" s="220" t="s">
        <v>160</v>
      </c>
      <c r="B4" s="227">
        <v>2013</v>
      </c>
      <c r="C4" s="227"/>
      <c r="D4" s="227"/>
      <c r="E4" s="223">
        <v>2014</v>
      </c>
      <c r="F4" s="223"/>
      <c r="G4" s="25"/>
      <c r="H4" s="223">
        <v>2015</v>
      </c>
      <c r="I4" s="223"/>
    </row>
    <row r="5" spans="1:9" s="23" customFormat="1" ht="12">
      <c r="A5" s="221"/>
      <c r="B5" s="26" t="s">
        <v>206</v>
      </c>
      <c r="C5" s="55" t="s">
        <v>207</v>
      </c>
      <c r="D5" s="45"/>
      <c r="E5" s="26" t="s">
        <v>206</v>
      </c>
      <c r="F5" s="55" t="s">
        <v>207</v>
      </c>
      <c r="H5" s="26" t="s">
        <v>206</v>
      </c>
      <c r="I5" s="55" t="s">
        <v>207</v>
      </c>
    </row>
    <row r="6" spans="1:9" ht="7.5" customHeight="1">
      <c r="A6" s="4"/>
      <c r="B6" s="4"/>
      <c r="C6" s="4"/>
      <c r="D6" s="4"/>
      <c r="E6" s="30"/>
      <c r="F6" s="59"/>
      <c r="G6" s="75"/>
      <c r="H6" s="30"/>
      <c r="I6" s="59"/>
    </row>
    <row r="7" spans="1:9" ht="12.75">
      <c r="A7" s="4"/>
      <c r="B7" s="219" t="s">
        <v>44</v>
      </c>
      <c r="C7" s="219"/>
      <c r="D7" s="219"/>
      <c r="E7" s="219"/>
      <c r="F7" s="219"/>
      <c r="G7" s="219"/>
      <c r="H7" s="219"/>
      <c r="I7" s="219"/>
    </row>
    <row r="8" spans="1:9" ht="12.75">
      <c r="A8" s="29" t="s">
        <v>137</v>
      </c>
      <c r="B8" s="29">
        <v>532</v>
      </c>
      <c r="C8" s="66">
        <f>B8/$B$13*100</f>
        <v>66.83417085427136</v>
      </c>
      <c r="D8" s="29"/>
      <c r="E8" s="30">
        <v>371</v>
      </c>
      <c r="F8" s="66">
        <f>E8/$E$13*100</f>
        <v>48.30729166666667</v>
      </c>
      <c r="H8" s="30">
        <v>609</v>
      </c>
      <c r="I8" s="66">
        <f>H8/$H$13*100</f>
        <v>65.1336898395722</v>
      </c>
    </row>
    <row r="9" spans="1:9" ht="12.75">
      <c r="A9" s="29" t="s">
        <v>138</v>
      </c>
      <c r="B9" s="29">
        <v>32</v>
      </c>
      <c r="C9" s="66">
        <f>B9/$B$13*100</f>
        <v>4.0201005025125625</v>
      </c>
      <c r="D9" s="29"/>
      <c r="E9" s="30">
        <v>51</v>
      </c>
      <c r="F9" s="66">
        <f>E9/$E$13*100</f>
        <v>6.640625</v>
      </c>
      <c r="H9" s="30">
        <v>24</v>
      </c>
      <c r="I9" s="66">
        <f>H9/$H$13*100</f>
        <v>2.5668449197860963</v>
      </c>
    </row>
    <row r="10" spans="1:9" ht="12.75">
      <c r="A10" s="29" t="s">
        <v>139</v>
      </c>
      <c r="B10" s="29">
        <v>207</v>
      </c>
      <c r="C10" s="66">
        <f>B10/$B$13*100</f>
        <v>26.00502512562814</v>
      </c>
      <c r="D10" s="29"/>
      <c r="E10" s="30">
        <v>277</v>
      </c>
      <c r="F10" s="66">
        <f>E10/$E$13*100</f>
        <v>36.06770833333333</v>
      </c>
      <c r="H10" s="30">
        <v>150</v>
      </c>
      <c r="I10" s="66">
        <f>H10/$H$13*100</f>
        <v>16.0427807486631</v>
      </c>
    </row>
    <row r="11" spans="1:9" ht="12.75">
      <c r="A11" s="29" t="s">
        <v>140</v>
      </c>
      <c r="B11" s="28" t="s">
        <v>228</v>
      </c>
      <c r="C11" s="91" t="s">
        <v>228</v>
      </c>
      <c r="D11" s="29"/>
      <c r="E11" s="201" t="s">
        <v>228</v>
      </c>
      <c r="F11" s="91" t="s">
        <v>228</v>
      </c>
      <c r="H11" s="30">
        <v>152</v>
      </c>
      <c r="I11" s="66">
        <f>H11/$H$13*100</f>
        <v>16.25668449197861</v>
      </c>
    </row>
    <row r="12" spans="1:9" ht="12.75">
      <c r="A12" s="29" t="s">
        <v>122</v>
      </c>
      <c r="B12" s="29">
        <v>25</v>
      </c>
      <c r="C12" s="66">
        <f>B12/$B$13*100</f>
        <v>3.1407035175879394</v>
      </c>
      <c r="D12" s="29"/>
      <c r="E12" s="22">
        <v>69</v>
      </c>
      <c r="F12" s="66">
        <f>E12/$E$13*100</f>
        <v>8.984375</v>
      </c>
      <c r="H12" s="197" t="s">
        <v>228</v>
      </c>
      <c r="I12" s="91" t="s">
        <v>228</v>
      </c>
    </row>
    <row r="13" spans="1:9" ht="12.75">
      <c r="A13" s="16" t="s">
        <v>226</v>
      </c>
      <c r="B13" s="16">
        <f>SUM(B8:B12)</f>
        <v>796</v>
      </c>
      <c r="C13" s="200">
        <f>B13/$B$13*100</f>
        <v>100</v>
      </c>
      <c r="D13" s="16"/>
      <c r="E13" s="199">
        <f>SUM(E8:E12)</f>
        <v>768</v>
      </c>
      <c r="F13" s="200">
        <f>E13/$E$13*100</f>
        <v>100</v>
      </c>
      <c r="G13" s="34"/>
      <c r="H13" s="199">
        <f>SUM(H8:H11)</f>
        <v>935</v>
      </c>
      <c r="I13" s="200">
        <f>SUM(I8:I11)</f>
        <v>100</v>
      </c>
    </row>
    <row r="14" spans="1:9" ht="12.75">
      <c r="A14" s="33"/>
      <c r="B14" s="33"/>
      <c r="C14" s="33"/>
      <c r="D14" s="33"/>
      <c r="G14" s="34"/>
      <c r="I14" s="50"/>
    </row>
    <row r="15" spans="2:9" ht="12.75">
      <c r="B15" s="219" t="s">
        <v>45</v>
      </c>
      <c r="C15" s="219"/>
      <c r="D15" s="219"/>
      <c r="E15" s="219"/>
      <c r="F15" s="219"/>
      <c r="G15" s="219"/>
      <c r="H15" s="219"/>
      <c r="I15" s="219"/>
    </row>
    <row r="16" spans="1:9" ht="7.5" customHeight="1">
      <c r="A16" s="4"/>
      <c r="B16" s="4"/>
      <c r="C16" s="4"/>
      <c r="D16" s="4"/>
      <c r="E16" s="30"/>
      <c r="F16" s="59"/>
      <c r="G16" s="34"/>
      <c r="H16" s="30"/>
      <c r="I16" s="59"/>
    </row>
    <row r="17" spans="1:9" ht="12.75">
      <c r="A17" s="29" t="s">
        <v>137</v>
      </c>
      <c r="B17" s="29">
        <v>51</v>
      </c>
      <c r="C17" s="66">
        <f>B17/$B$22*100</f>
        <v>44.34782608695652</v>
      </c>
      <c r="D17" s="29"/>
      <c r="E17" s="30">
        <v>82</v>
      </c>
      <c r="F17" s="66">
        <f>E17/$E$22*100</f>
        <v>56.55172413793104</v>
      </c>
      <c r="H17" s="30">
        <v>80</v>
      </c>
      <c r="I17" s="66">
        <f>H17/$H$22*100</f>
        <v>51.28205128205128</v>
      </c>
    </row>
    <row r="18" spans="1:9" ht="12.75">
      <c r="A18" s="29" t="s">
        <v>138</v>
      </c>
      <c r="B18" s="29">
        <v>7</v>
      </c>
      <c r="C18" s="66">
        <f>B18/$B$22*100</f>
        <v>6.086956521739131</v>
      </c>
      <c r="D18" s="29"/>
      <c r="E18" s="30">
        <v>8</v>
      </c>
      <c r="F18" s="66">
        <f>E18/$E$22*100</f>
        <v>5.517241379310345</v>
      </c>
      <c r="H18" s="30">
        <v>9</v>
      </c>
      <c r="I18" s="66">
        <f>H18/$H$22*100</f>
        <v>5.769230769230769</v>
      </c>
    </row>
    <row r="19" spans="1:9" ht="12.75">
      <c r="A19" s="29" t="s">
        <v>139</v>
      </c>
      <c r="B19" s="29">
        <v>43</v>
      </c>
      <c r="C19" s="66">
        <f>B19/$B$22*100</f>
        <v>37.391304347826086</v>
      </c>
      <c r="D19" s="29"/>
      <c r="E19" s="30">
        <v>38</v>
      </c>
      <c r="F19" s="66">
        <f>E19/$E$22*100</f>
        <v>26.20689655172414</v>
      </c>
      <c r="H19" s="30">
        <v>47</v>
      </c>
      <c r="I19" s="66">
        <f>H19/$H$22*100</f>
        <v>30.128205128205128</v>
      </c>
    </row>
    <row r="20" spans="1:9" ht="12.75">
      <c r="A20" s="29" t="s">
        <v>140</v>
      </c>
      <c r="B20" s="28" t="s">
        <v>228</v>
      </c>
      <c r="C20" s="91" t="s">
        <v>228</v>
      </c>
      <c r="D20" s="29"/>
      <c r="E20" s="197" t="s">
        <v>228</v>
      </c>
      <c r="F20" s="91" t="s">
        <v>228</v>
      </c>
      <c r="H20" s="30">
        <v>20</v>
      </c>
      <c r="I20" s="66">
        <f>H20/$H$22*100</f>
        <v>12.82051282051282</v>
      </c>
    </row>
    <row r="21" spans="1:9" ht="12.75">
      <c r="A21" s="29" t="s">
        <v>122</v>
      </c>
      <c r="B21" s="29">
        <v>14</v>
      </c>
      <c r="C21" s="66">
        <f>B21/$B$22*100</f>
        <v>12.173913043478262</v>
      </c>
      <c r="D21" s="29"/>
      <c r="E21" s="30">
        <v>17</v>
      </c>
      <c r="F21" s="66">
        <f>E21/$E$22*100</f>
        <v>11.724137931034482</v>
      </c>
      <c r="H21" s="197" t="s">
        <v>228</v>
      </c>
      <c r="I21" s="91" t="s">
        <v>228</v>
      </c>
    </row>
    <row r="22" spans="1:9" ht="12.75">
      <c r="A22" s="5" t="s">
        <v>226</v>
      </c>
      <c r="B22" s="5">
        <f>SUM(B17:B21)</f>
        <v>115</v>
      </c>
      <c r="C22" s="67">
        <f>B22/$B$22*100</f>
        <v>100</v>
      </c>
      <c r="D22" s="5"/>
      <c r="E22" s="32">
        <f>SUM(E17:E21)</f>
        <v>145</v>
      </c>
      <c r="F22" s="67">
        <f>SUM(F17:F21)</f>
        <v>100</v>
      </c>
      <c r="G22" s="58"/>
      <c r="H22" s="32">
        <f>SUM(H17:H20)</f>
        <v>156</v>
      </c>
      <c r="I22" s="67">
        <f>SUM(I17:I20)</f>
        <v>99.99999999999999</v>
      </c>
    </row>
    <row r="23" spans="1:6" ht="12.75">
      <c r="A23" s="35"/>
      <c r="B23" s="35"/>
      <c r="C23" s="35"/>
      <c r="D23" s="35"/>
      <c r="E23" s="36"/>
      <c r="F23" s="61"/>
    </row>
    <row r="24" spans="1:6" ht="12.75">
      <c r="A24" s="35"/>
      <c r="B24" s="35"/>
      <c r="C24" s="35"/>
      <c r="D24" s="35"/>
      <c r="E24" s="36"/>
      <c r="F24" s="62"/>
    </row>
    <row r="25" spans="1:6" ht="12.75">
      <c r="A25" s="38"/>
      <c r="B25" s="38"/>
      <c r="C25" s="38"/>
      <c r="D25" s="38"/>
      <c r="E25" s="39"/>
      <c r="F25" s="63"/>
    </row>
    <row r="26" spans="1:6" ht="12.75">
      <c r="A26" s="40"/>
      <c r="B26" s="40"/>
      <c r="C26" s="40"/>
      <c r="D26" s="40"/>
      <c r="E26" s="41"/>
      <c r="F26" s="64"/>
    </row>
    <row r="27" spans="1:6" ht="12.75">
      <c r="A27" s="79"/>
      <c r="B27" s="79"/>
      <c r="C27" s="79"/>
      <c r="D27" s="79"/>
      <c r="E27" s="79"/>
      <c r="F27" s="64"/>
    </row>
    <row r="28" spans="1:6" ht="12.75">
      <c r="A28" s="79"/>
      <c r="B28" s="79"/>
      <c r="C28" s="79"/>
      <c r="D28" s="79"/>
      <c r="E28" s="79"/>
      <c r="F28" s="64"/>
    </row>
    <row r="29" spans="1:6" ht="12.75">
      <c r="A29" s="79"/>
      <c r="B29" s="79"/>
      <c r="C29" s="79"/>
      <c r="D29" s="79"/>
      <c r="E29" s="79"/>
      <c r="F29" s="64"/>
    </row>
    <row r="30" spans="1:5" ht="12.75">
      <c r="A30" s="65"/>
      <c r="B30" s="65"/>
      <c r="C30" s="65"/>
      <c r="D30" s="65"/>
      <c r="E30" s="65"/>
    </row>
    <row r="31" spans="1:5" ht="12.75">
      <c r="A31" s="65"/>
      <c r="B31" s="65"/>
      <c r="C31" s="65"/>
      <c r="D31" s="65"/>
      <c r="E31" s="65"/>
    </row>
    <row r="32" spans="1:5" ht="12.75">
      <c r="A32" s="65"/>
      <c r="B32" s="65"/>
      <c r="C32" s="65"/>
      <c r="D32" s="65"/>
      <c r="E32" s="65"/>
    </row>
    <row r="33" spans="1:5" ht="12.75">
      <c r="A33" s="65"/>
      <c r="B33" s="65"/>
      <c r="C33" s="65"/>
      <c r="D33" s="65"/>
      <c r="E33" s="65"/>
    </row>
  </sheetData>
  <sheetProtection/>
  <mergeCells count="6">
    <mergeCell ref="B15:I15"/>
    <mergeCell ref="A4:A5"/>
    <mergeCell ref="E4:F4"/>
    <mergeCell ref="H4:I4"/>
    <mergeCell ref="B4:D4"/>
    <mergeCell ref="B7:I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" sqref="B3"/>
    </sheetView>
  </sheetViews>
  <sheetFormatPr defaultColWidth="8.8515625" defaultRowHeight="15"/>
  <cols>
    <col min="1" max="1" width="47.28125" style="0" customWidth="1"/>
    <col min="2" max="2" width="28.00390625" style="80" bestFit="1" customWidth="1"/>
    <col min="3" max="3" width="17.421875" style="80" customWidth="1"/>
    <col min="4" max="4" width="24.421875" style="80" bestFit="1" customWidth="1"/>
  </cols>
  <sheetData>
    <row r="1" ht="15">
      <c r="A1" s="14" t="s">
        <v>107</v>
      </c>
    </row>
    <row r="2" ht="15">
      <c r="A2" s="2"/>
    </row>
    <row r="3" spans="1:4" ht="15">
      <c r="A3" s="7" t="s">
        <v>161</v>
      </c>
      <c r="B3" s="84" t="s">
        <v>286</v>
      </c>
      <c r="C3" s="83" t="s">
        <v>180</v>
      </c>
      <c r="D3" s="83" t="s">
        <v>124</v>
      </c>
    </row>
    <row r="4" spans="1:2" ht="6" customHeight="1">
      <c r="A4" s="8"/>
      <c r="B4" s="85"/>
    </row>
    <row r="5" spans="1:4" ht="15" customHeight="1">
      <c r="A5" s="3" t="s">
        <v>162</v>
      </c>
      <c r="B5" s="81" t="s">
        <v>163</v>
      </c>
      <c r="C5" s="81" t="s">
        <v>129</v>
      </c>
      <c r="D5" s="81" t="s">
        <v>245</v>
      </c>
    </row>
    <row r="6" spans="1:4" ht="15" customHeight="1">
      <c r="A6" s="3" t="s">
        <v>274</v>
      </c>
      <c r="B6" s="81" t="s">
        <v>164</v>
      </c>
      <c r="C6" s="81" t="s">
        <v>174</v>
      </c>
      <c r="D6" s="81" t="s">
        <v>186</v>
      </c>
    </row>
    <row r="7" spans="1:4" ht="15">
      <c r="A7" s="3" t="s">
        <v>267</v>
      </c>
      <c r="B7" s="81" t="s">
        <v>165</v>
      </c>
      <c r="C7" s="81" t="s">
        <v>170</v>
      </c>
      <c r="D7" s="81" t="s">
        <v>186</v>
      </c>
    </row>
    <row r="8" spans="1:4" ht="15">
      <c r="A8" s="3" t="s">
        <v>126</v>
      </c>
      <c r="B8" s="81" t="s">
        <v>166</v>
      </c>
      <c r="C8" s="81" t="s">
        <v>169</v>
      </c>
      <c r="D8" s="81" t="s">
        <v>186</v>
      </c>
    </row>
    <row r="9" spans="1:4" ht="15">
      <c r="A9" s="3" t="s">
        <v>283</v>
      </c>
      <c r="B9" s="81" t="s">
        <v>167</v>
      </c>
      <c r="C9" s="81" t="s">
        <v>129</v>
      </c>
      <c r="D9" s="81" t="s">
        <v>186</v>
      </c>
    </row>
    <row r="10" spans="1:4" ht="15">
      <c r="A10" s="3" t="s">
        <v>270</v>
      </c>
      <c r="B10" s="81" t="s">
        <v>287</v>
      </c>
      <c r="C10" s="81" t="s">
        <v>96</v>
      </c>
      <c r="D10" s="81" t="s">
        <v>186</v>
      </c>
    </row>
    <row r="11" spans="1:4" ht="15">
      <c r="A11" s="3" t="s">
        <v>276</v>
      </c>
      <c r="B11" s="81" t="s">
        <v>71</v>
      </c>
      <c r="C11" s="81" t="s">
        <v>175</v>
      </c>
      <c r="D11" s="81" t="s">
        <v>186</v>
      </c>
    </row>
    <row r="12" spans="1:4" ht="15">
      <c r="A12" s="3" t="s">
        <v>273</v>
      </c>
      <c r="B12" s="81" t="s">
        <v>72</v>
      </c>
      <c r="C12" s="81" t="s">
        <v>173</v>
      </c>
      <c r="D12" s="81" t="s">
        <v>186</v>
      </c>
    </row>
    <row r="13" spans="1:4" ht="15">
      <c r="A13" s="3" t="s">
        <v>271</v>
      </c>
      <c r="B13" s="81" t="s">
        <v>73</v>
      </c>
      <c r="C13" s="81" t="s">
        <v>184</v>
      </c>
      <c r="D13" s="81" t="s">
        <v>186</v>
      </c>
    </row>
    <row r="14" spans="1:4" ht="15">
      <c r="A14" s="3" t="s">
        <v>277</v>
      </c>
      <c r="B14" s="81" t="s">
        <v>74</v>
      </c>
      <c r="C14" s="81" t="s">
        <v>176</v>
      </c>
      <c r="D14" s="81" t="s">
        <v>186</v>
      </c>
    </row>
    <row r="15" spans="1:4" ht="15">
      <c r="A15" s="3" t="s">
        <v>128</v>
      </c>
      <c r="B15" s="81" t="s">
        <v>75</v>
      </c>
      <c r="C15" s="81" t="s">
        <v>179</v>
      </c>
      <c r="D15" s="81" t="s">
        <v>186</v>
      </c>
    </row>
    <row r="16" spans="1:4" s="1" customFormat="1" ht="15">
      <c r="A16" s="3" t="s">
        <v>282</v>
      </c>
      <c r="B16" s="81" t="s">
        <v>76</v>
      </c>
      <c r="C16" s="81" t="s">
        <v>185</v>
      </c>
      <c r="D16" s="81" t="s">
        <v>186</v>
      </c>
    </row>
    <row r="17" spans="1:4" ht="15">
      <c r="A17" s="3" t="s">
        <v>280</v>
      </c>
      <c r="B17" s="81" t="s">
        <v>77</v>
      </c>
      <c r="C17" s="81" t="s">
        <v>130</v>
      </c>
      <c r="D17" s="81" t="s">
        <v>186</v>
      </c>
    </row>
    <row r="18" spans="1:4" ht="15">
      <c r="A18" s="3" t="s">
        <v>284</v>
      </c>
      <c r="B18" s="81" t="s">
        <v>78</v>
      </c>
      <c r="C18" s="81" t="s">
        <v>178</v>
      </c>
      <c r="D18" s="81" t="s">
        <v>188</v>
      </c>
    </row>
    <row r="19" spans="1:4" ht="15">
      <c r="A19" s="3" t="s">
        <v>272</v>
      </c>
      <c r="B19" s="81" t="s">
        <v>288</v>
      </c>
      <c r="C19" s="81" t="s">
        <v>172</v>
      </c>
      <c r="D19" s="81" t="s">
        <v>186</v>
      </c>
    </row>
    <row r="20" spans="1:4" ht="15">
      <c r="A20" s="3" t="s">
        <v>278</v>
      </c>
      <c r="B20" s="81" t="s">
        <v>79</v>
      </c>
      <c r="C20" s="81" t="s">
        <v>183</v>
      </c>
      <c r="D20" s="81" t="s">
        <v>186</v>
      </c>
    </row>
    <row r="21" spans="1:4" ht="15">
      <c r="A21" s="3" t="s">
        <v>281</v>
      </c>
      <c r="B21" s="81" t="s">
        <v>80</v>
      </c>
      <c r="C21" s="81" t="s">
        <v>129</v>
      </c>
      <c r="D21" s="81" t="s">
        <v>186</v>
      </c>
    </row>
    <row r="22" spans="1:4" ht="15">
      <c r="A22" s="3" t="s">
        <v>268</v>
      </c>
      <c r="B22" s="81" t="s">
        <v>81</v>
      </c>
      <c r="C22" s="81" t="s">
        <v>171</v>
      </c>
      <c r="D22" s="81" t="s">
        <v>187</v>
      </c>
    </row>
    <row r="23" spans="1:4" ht="15">
      <c r="A23" s="3" t="s">
        <v>269</v>
      </c>
      <c r="B23" s="81" t="s">
        <v>82</v>
      </c>
      <c r="C23" s="81" t="s">
        <v>182</v>
      </c>
      <c r="D23" s="81" t="s">
        <v>187</v>
      </c>
    </row>
    <row r="24" spans="1:4" ht="15">
      <c r="A24" s="3" t="s">
        <v>125</v>
      </c>
      <c r="B24" s="81" t="s">
        <v>83</v>
      </c>
      <c r="C24" s="81" t="s">
        <v>129</v>
      </c>
      <c r="D24" s="81" t="s">
        <v>186</v>
      </c>
    </row>
    <row r="25" spans="1:4" ht="15">
      <c r="A25" s="3" t="s">
        <v>285</v>
      </c>
      <c r="B25" s="81" t="s">
        <v>84</v>
      </c>
      <c r="C25" s="81" t="s">
        <v>129</v>
      </c>
      <c r="D25" s="81" t="s">
        <v>186</v>
      </c>
    </row>
    <row r="26" spans="1:4" ht="15">
      <c r="A26" s="3" t="s">
        <v>265</v>
      </c>
      <c r="B26" s="81" t="s">
        <v>85</v>
      </c>
      <c r="C26" s="81" t="s">
        <v>168</v>
      </c>
      <c r="D26" s="81" t="s">
        <v>186</v>
      </c>
    </row>
    <row r="27" spans="1:4" ht="15">
      <c r="A27" s="3" t="s">
        <v>127</v>
      </c>
      <c r="B27" s="81" t="s">
        <v>86</v>
      </c>
      <c r="C27" s="81" t="s">
        <v>181</v>
      </c>
      <c r="D27" s="81" t="s">
        <v>186</v>
      </c>
    </row>
    <row r="28" spans="1:4" ht="15">
      <c r="A28" s="24" t="s">
        <v>279</v>
      </c>
      <c r="B28" s="82" t="s">
        <v>87</v>
      </c>
      <c r="C28" s="82" t="s">
        <v>177</v>
      </c>
      <c r="D28" s="82" t="s">
        <v>186</v>
      </c>
    </row>
    <row r="29" spans="1:2" ht="15">
      <c r="A29" s="97" t="s">
        <v>153</v>
      </c>
      <c r="B29" s="81"/>
    </row>
    <row r="32" ht="15">
      <c r="A32" s="17"/>
    </row>
    <row r="33" ht="15">
      <c r="A33" s="17"/>
    </row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  <row r="41" ht="15">
      <c r="A41" s="17"/>
    </row>
    <row r="42" ht="15">
      <c r="A42" s="17"/>
    </row>
    <row r="43" ht="15">
      <c r="A43" s="17"/>
    </row>
    <row r="44" ht="15">
      <c r="A44" s="17"/>
    </row>
    <row r="45" ht="15">
      <c r="A45" s="17"/>
    </row>
    <row r="46" ht="15">
      <c r="A46" s="17"/>
    </row>
    <row r="47" ht="15">
      <c r="A47" s="17"/>
    </row>
    <row r="48" ht="15">
      <c r="A48" s="17"/>
    </row>
    <row r="49" ht="15">
      <c r="A49" s="17"/>
    </row>
    <row r="50" ht="15">
      <c r="A50" s="17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L35" sqref="L35"/>
    </sheetView>
  </sheetViews>
  <sheetFormatPr defaultColWidth="8.8515625" defaultRowHeight="15"/>
  <cols>
    <col min="1" max="1" width="38.00390625" style="22" customWidth="1"/>
    <col min="2" max="2" width="8.7109375" style="22" customWidth="1"/>
    <col min="3" max="3" width="8.7109375" style="50" customWidth="1"/>
    <col min="4" max="4" width="0.85546875" style="22" customWidth="1"/>
    <col min="5" max="6" width="8.8515625" style="22" customWidth="1"/>
    <col min="7" max="7" width="0.9921875" style="22" customWidth="1"/>
    <col min="8" max="16384" width="8.8515625" style="22" customWidth="1"/>
  </cols>
  <sheetData>
    <row r="1" ht="12.75">
      <c r="A1" s="115" t="s">
        <v>30</v>
      </c>
    </row>
    <row r="2" ht="12.75">
      <c r="A2" s="115" t="s">
        <v>4</v>
      </c>
    </row>
    <row r="3" s="23" customFormat="1" ht="12">
      <c r="C3" s="56"/>
    </row>
    <row r="4" spans="1:9" s="23" customFormat="1" ht="26.25" customHeight="1">
      <c r="A4" s="220" t="s">
        <v>159</v>
      </c>
      <c r="B4" s="227">
        <v>2013</v>
      </c>
      <c r="C4" s="227"/>
      <c r="D4" s="227"/>
      <c r="E4" s="223">
        <v>2014</v>
      </c>
      <c r="F4" s="223"/>
      <c r="G4" s="25"/>
      <c r="H4" s="223">
        <v>2015</v>
      </c>
      <c r="I4" s="223"/>
    </row>
    <row r="5" spans="1:9" s="23" customFormat="1" ht="24">
      <c r="A5" s="221"/>
      <c r="B5" s="26" t="s">
        <v>206</v>
      </c>
      <c r="C5" s="55" t="s">
        <v>207</v>
      </c>
      <c r="D5" s="45"/>
      <c r="E5" s="26" t="s">
        <v>206</v>
      </c>
      <c r="F5" s="55" t="s">
        <v>207</v>
      </c>
      <c r="H5" s="26" t="s">
        <v>206</v>
      </c>
      <c r="I5" s="55" t="s">
        <v>207</v>
      </c>
    </row>
    <row r="6" spans="1:9" ht="7.5" customHeight="1">
      <c r="A6" s="4"/>
      <c r="B6" s="4"/>
      <c r="C6" s="4"/>
      <c r="D6" s="4"/>
      <c r="E6" s="30"/>
      <c r="F6" s="59"/>
      <c r="G6" s="75"/>
      <c r="H6" s="30"/>
      <c r="I6" s="59"/>
    </row>
    <row r="7" spans="2:9" ht="12.75">
      <c r="B7" s="219" t="s">
        <v>44</v>
      </c>
      <c r="C7" s="219"/>
      <c r="D7" s="219"/>
      <c r="E7" s="219"/>
      <c r="F7" s="219"/>
      <c r="G7" s="219"/>
      <c r="H7" s="219"/>
      <c r="I7" s="219"/>
    </row>
    <row r="8" spans="1:9" ht="12.75">
      <c r="A8" s="29" t="s">
        <v>54</v>
      </c>
      <c r="B8" s="28">
        <v>329</v>
      </c>
      <c r="C8" s="66">
        <f>B8/796*100</f>
        <v>41.33165829145729</v>
      </c>
      <c r="D8" s="29"/>
      <c r="E8" s="197">
        <v>320</v>
      </c>
      <c r="F8" s="66">
        <f>E8/768*100</f>
        <v>41.66666666666667</v>
      </c>
      <c r="H8" s="30">
        <v>318</v>
      </c>
      <c r="I8" s="66">
        <v>34.527687296416936</v>
      </c>
    </row>
    <row r="9" spans="1:9" ht="12.75">
      <c r="A9" s="29" t="s">
        <v>55</v>
      </c>
      <c r="B9" s="28" t="s">
        <v>228</v>
      </c>
      <c r="C9" s="28" t="s">
        <v>228</v>
      </c>
      <c r="D9" s="29"/>
      <c r="E9" s="197" t="s">
        <v>228</v>
      </c>
      <c r="F9" s="28" t="s">
        <v>228</v>
      </c>
      <c r="H9" s="30">
        <v>265</v>
      </c>
      <c r="I9" s="66">
        <v>28.773072747014115</v>
      </c>
    </row>
    <row r="10" spans="1:9" ht="12.75">
      <c r="A10" s="22" t="s">
        <v>53</v>
      </c>
      <c r="B10" s="28">
        <v>99</v>
      </c>
      <c r="C10" s="66">
        <f>B10/796*100</f>
        <v>12.43718592964824</v>
      </c>
      <c r="D10" s="29"/>
      <c r="E10" s="197">
        <v>83</v>
      </c>
      <c r="F10" s="66">
        <f>E10/768*100</f>
        <v>10.807291666666668</v>
      </c>
      <c r="H10" s="197" t="s">
        <v>228</v>
      </c>
      <c r="I10" s="91" t="s">
        <v>228</v>
      </c>
    </row>
    <row r="11" spans="1:9" ht="12.75">
      <c r="A11" s="29" t="s">
        <v>56</v>
      </c>
      <c r="B11" s="28" t="s">
        <v>228</v>
      </c>
      <c r="C11" s="28" t="s">
        <v>228</v>
      </c>
      <c r="D11" s="29"/>
      <c r="E11" s="197" t="s">
        <v>228</v>
      </c>
      <c r="F11" s="28" t="s">
        <v>228</v>
      </c>
      <c r="H11" s="30">
        <v>323</v>
      </c>
      <c r="I11" s="66">
        <v>35.070575461454936</v>
      </c>
    </row>
    <row r="12" spans="1:9" ht="12.75">
      <c r="A12" s="29" t="s">
        <v>27</v>
      </c>
      <c r="B12" s="202" t="s">
        <v>228</v>
      </c>
      <c r="C12" s="202" t="s">
        <v>228</v>
      </c>
      <c r="D12" s="33"/>
      <c r="E12" s="201" t="s">
        <v>228</v>
      </c>
      <c r="F12" s="202" t="s">
        <v>228</v>
      </c>
      <c r="G12" s="34"/>
      <c r="H12" s="30">
        <v>15</v>
      </c>
      <c r="I12" s="66">
        <v>1.6286644951140066</v>
      </c>
    </row>
    <row r="13" spans="1:9" ht="12.75">
      <c r="A13" s="35"/>
      <c r="B13" s="219" t="s">
        <v>45</v>
      </c>
      <c r="C13" s="219"/>
      <c r="D13" s="219"/>
      <c r="E13" s="219"/>
      <c r="F13" s="219"/>
      <c r="G13" s="219"/>
      <c r="H13" s="219"/>
      <c r="I13" s="219"/>
    </row>
    <row r="14" spans="1:9" ht="12.75">
      <c r="A14" s="38"/>
      <c r="B14" s="4"/>
      <c r="C14" s="4"/>
      <c r="D14" s="4"/>
      <c r="E14" s="30"/>
      <c r="F14" s="59"/>
      <c r="G14" s="34"/>
      <c r="H14" s="30"/>
      <c r="I14" s="59"/>
    </row>
    <row r="15" spans="1:9" ht="12.75">
      <c r="A15" s="29" t="s">
        <v>54</v>
      </c>
      <c r="B15" s="28">
        <v>0</v>
      </c>
      <c r="C15" s="66">
        <f>B15/115*100</f>
        <v>0</v>
      </c>
      <c r="D15" s="29"/>
      <c r="E15" s="30">
        <v>34</v>
      </c>
      <c r="F15" s="66">
        <f>E15/145*100</f>
        <v>23.448275862068964</v>
      </c>
      <c r="H15" s="30">
        <v>23</v>
      </c>
      <c r="I15" s="66">
        <v>2.49728555917481</v>
      </c>
    </row>
    <row r="16" spans="1:9" ht="12.75">
      <c r="A16" s="29" t="s">
        <v>55</v>
      </c>
      <c r="B16" s="28" t="s">
        <v>228</v>
      </c>
      <c r="C16" s="28" t="s">
        <v>228</v>
      </c>
      <c r="D16" s="29"/>
      <c r="E16" s="28" t="s">
        <v>228</v>
      </c>
      <c r="F16" s="28" t="s">
        <v>228</v>
      </c>
      <c r="H16" s="30">
        <v>42</v>
      </c>
      <c r="I16" s="66">
        <v>4.5602605863192185</v>
      </c>
    </row>
    <row r="17" spans="1:9" ht="12.75">
      <c r="A17" s="29" t="s">
        <v>53</v>
      </c>
      <c r="B17" s="28">
        <v>0</v>
      </c>
      <c r="C17" s="66">
        <f>B17/115*100</f>
        <v>0</v>
      </c>
      <c r="D17" s="29"/>
      <c r="E17" s="30">
        <v>0</v>
      </c>
      <c r="F17" s="66">
        <f>E17/145*100</f>
        <v>0</v>
      </c>
      <c r="H17" s="30">
        <v>92</v>
      </c>
      <c r="I17" s="66">
        <v>9.98914223669924</v>
      </c>
    </row>
    <row r="18" spans="1:9" ht="12.75">
      <c r="A18" s="29" t="s">
        <v>56</v>
      </c>
      <c r="B18" s="28" t="s">
        <v>228</v>
      </c>
      <c r="C18" s="28" t="s">
        <v>228</v>
      </c>
      <c r="D18" s="29"/>
      <c r="E18" s="28" t="s">
        <v>228</v>
      </c>
      <c r="F18" s="28" t="s">
        <v>228</v>
      </c>
      <c r="H18" s="197" t="s">
        <v>228</v>
      </c>
      <c r="I18" s="197" t="s">
        <v>228</v>
      </c>
    </row>
    <row r="19" spans="1:9" ht="12.75">
      <c r="A19" s="89" t="s">
        <v>27</v>
      </c>
      <c r="B19" s="47" t="s">
        <v>228</v>
      </c>
      <c r="C19" s="47" t="s">
        <v>228</v>
      </c>
      <c r="D19" s="89"/>
      <c r="E19" s="47" t="s">
        <v>228</v>
      </c>
      <c r="F19" s="47" t="s">
        <v>228</v>
      </c>
      <c r="G19" s="58"/>
      <c r="H19" s="113">
        <v>17</v>
      </c>
      <c r="I19" s="114">
        <v>1.8458197611292075</v>
      </c>
    </row>
    <row r="20" spans="1:3" ht="12.75">
      <c r="A20" s="35"/>
      <c r="B20" s="36"/>
      <c r="C20" s="62"/>
    </row>
    <row r="21" spans="1:3" ht="12.75">
      <c r="A21" s="38"/>
      <c r="B21" s="39"/>
      <c r="C21" s="63"/>
    </row>
    <row r="22" spans="1:3" ht="12.75">
      <c r="A22" s="40"/>
      <c r="B22" s="41"/>
      <c r="C22" s="64"/>
    </row>
    <row r="23" spans="1:3" ht="12.75">
      <c r="A23" s="41"/>
      <c r="B23" s="41"/>
      <c r="C23" s="64"/>
    </row>
    <row r="24" spans="1:3" ht="12.75">
      <c r="A24" s="41"/>
      <c r="B24" s="41"/>
      <c r="C24" s="64"/>
    </row>
    <row r="25" spans="1:4" ht="12.75">
      <c r="A25" s="79"/>
      <c r="B25" s="79"/>
      <c r="C25" s="195"/>
      <c r="D25" s="65"/>
    </row>
    <row r="26" spans="1:4" ht="12.75">
      <c r="A26" s="65"/>
      <c r="B26" s="65"/>
      <c r="C26" s="65"/>
      <c r="D26" s="65"/>
    </row>
    <row r="27" spans="1:4" ht="12.75">
      <c r="A27" s="65"/>
      <c r="B27" s="65"/>
      <c r="C27" s="65"/>
      <c r="D27" s="65"/>
    </row>
    <row r="28" spans="1:4" ht="12.75">
      <c r="A28" s="65"/>
      <c r="B28" s="65"/>
      <c r="C28" s="65"/>
      <c r="D28" s="65"/>
    </row>
    <row r="29" ht="12.75">
      <c r="C29" s="22"/>
    </row>
    <row r="30" ht="12.75" customHeight="1">
      <c r="C30" s="22"/>
    </row>
    <row r="31" ht="12.75">
      <c r="C31" s="22"/>
    </row>
    <row r="32" ht="12.75">
      <c r="C32" s="22"/>
    </row>
    <row r="33" ht="12.75">
      <c r="C33" s="22"/>
    </row>
    <row r="34" ht="12.75">
      <c r="C34" s="22"/>
    </row>
    <row r="35" ht="12.75">
      <c r="C35" s="22"/>
    </row>
    <row r="36" ht="12.75">
      <c r="C36" s="22"/>
    </row>
    <row r="37" ht="12.75">
      <c r="C37" s="22"/>
    </row>
    <row r="38" ht="12.75">
      <c r="C38" s="22"/>
    </row>
  </sheetData>
  <sheetProtection/>
  <mergeCells count="6">
    <mergeCell ref="H4:I4"/>
    <mergeCell ref="B7:I7"/>
    <mergeCell ref="B13:I13"/>
    <mergeCell ref="A4:A5"/>
    <mergeCell ref="B4:D4"/>
    <mergeCell ref="E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21" sqref="A21"/>
    </sheetView>
  </sheetViews>
  <sheetFormatPr defaultColWidth="8.8515625" defaultRowHeight="15"/>
  <cols>
    <col min="1" max="1" width="46.421875" style="22" customWidth="1"/>
    <col min="2" max="2" width="11.8515625" style="22" customWidth="1"/>
    <col min="3" max="3" width="11.8515625" style="50" customWidth="1"/>
    <col min="4" max="16384" width="8.8515625" style="22" customWidth="1"/>
  </cols>
  <sheetData>
    <row r="1" ht="12.75">
      <c r="A1" s="21" t="s">
        <v>29</v>
      </c>
    </row>
    <row r="2" ht="12.75">
      <c r="A2" s="21" t="s">
        <v>28</v>
      </c>
    </row>
    <row r="3" s="23" customFormat="1" ht="18" customHeight="1">
      <c r="C3" s="56"/>
    </row>
    <row r="4" spans="1:3" s="23" customFormat="1" ht="26.25" customHeight="1">
      <c r="A4" s="220" t="s">
        <v>123</v>
      </c>
      <c r="B4" s="223" t="s">
        <v>141</v>
      </c>
      <c r="C4" s="223"/>
    </row>
    <row r="5" spans="1:3" s="23" customFormat="1" ht="12">
      <c r="A5" s="221"/>
      <c r="B5" s="26" t="s">
        <v>206</v>
      </c>
      <c r="C5" s="55" t="s">
        <v>207</v>
      </c>
    </row>
    <row r="6" spans="1:3" ht="7.5" customHeight="1">
      <c r="A6" s="4"/>
      <c r="B6" s="30"/>
      <c r="C6" s="59"/>
    </row>
    <row r="7" spans="1:3" ht="12.75">
      <c r="A7" s="29" t="s">
        <v>120</v>
      </c>
      <c r="B7" s="30">
        <v>23</v>
      </c>
      <c r="C7" s="66">
        <f aca="true" t="shared" si="0" ref="C7:C15">B7/$B$16*100</f>
        <v>36.507936507936506</v>
      </c>
    </row>
    <row r="8" spans="1:3" ht="12.75">
      <c r="A8" s="29" t="s">
        <v>225</v>
      </c>
      <c r="B8" s="30">
        <v>11</v>
      </c>
      <c r="C8" s="66">
        <f t="shared" si="0"/>
        <v>17.46031746031746</v>
      </c>
    </row>
    <row r="9" spans="1:3" ht="12.75">
      <c r="A9" s="29" t="s">
        <v>121</v>
      </c>
      <c r="B9" s="30">
        <v>9</v>
      </c>
      <c r="C9" s="66">
        <f t="shared" si="0"/>
        <v>14.285714285714285</v>
      </c>
    </row>
    <row r="10" spans="1:3" ht="12.75">
      <c r="A10" s="29" t="s">
        <v>119</v>
      </c>
      <c r="B10" s="30">
        <v>6</v>
      </c>
      <c r="C10" s="66">
        <f t="shared" si="0"/>
        <v>9.523809523809524</v>
      </c>
    </row>
    <row r="11" spans="1:3" ht="12.75">
      <c r="A11" s="29" t="s">
        <v>118</v>
      </c>
      <c r="B11" s="30">
        <v>5</v>
      </c>
      <c r="C11" s="66">
        <f t="shared" si="0"/>
        <v>7.936507936507936</v>
      </c>
    </row>
    <row r="12" spans="1:3" ht="12.75">
      <c r="A12" s="29" t="s">
        <v>223</v>
      </c>
      <c r="B12" s="30">
        <v>4</v>
      </c>
      <c r="C12" s="66">
        <f t="shared" si="0"/>
        <v>6.349206349206349</v>
      </c>
    </row>
    <row r="13" spans="1:3" ht="12.75">
      <c r="A13" s="29" t="s">
        <v>222</v>
      </c>
      <c r="B13" s="30">
        <v>2</v>
      </c>
      <c r="C13" s="66">
        <f t="shared" si="0"/>
        <v>3.1746031746031744</v>
      </c>
    </row>
    <row r="14" spans="1:3" ht="12.75">
      <c r="A14" s="29" t="s">
        <v>224</v>
      </c>
      <c r="B14" s="30">
        <v>2</v>
      </c>
      <c r="C14" s="66">
        <f t="shared" si="0"/>
        <v>3.1746031746031744</v>
      </c>
    </row>
    <row r="15" spans="1:3" ht="12.75">
      <c r="A15" s="29" t="s">
        <v>122</v>
      </c>
      <c r="B15" s="30">
        <v>1</v>
      </c>
      <c r="C15" s="66">
        <f t="shared" si="0"/>
        <v>1.5873015873015872</v>
      </c>
    </row>
    <row r="16" spans="1:3" ht="12.75">
      <c r="A16" s="5" t="s">
        <v>226</v>
      </c>
      <c r="B16" s="32">
        <f>SUM(B7:B15)</f>
        <v>63</v>
      </c>
      <c r="C16" s="67">
        <f>SUM(C7:C15)</f>
        <v>100</v>
      </c>
    </row>
    <row r="17" ht="12.75">
      <c r="A17" s="33"/>
    </row>
    <row r="18" ht="12.75">
      <c r="C18" s="61"/>
    </row>
    <row r="19" spans="1:3" ht="12.75">
      <c r="A19" s="35"/>
      <c r="B19" s="36"/>
      <c r="C19" s="61"/>
    </row>
    <row r="20" spans="1:3" ht="12.75">
      <c r="A20" s="76"/>
      <c r="B20" s="36"/>
      <c r="C20" s="61"/>
    </row>
    <row r="21" spans="1:3" ht="12.75">
      <c r="A21" s="76"/>
      <c r="B21" s="36"/>
      <c r="C21" s="62"/>
    </row>
    <row r="22" spans="1:3" ht="12.75">
      <c r="A22" s="77"/>
      <c r="B22" s="39"/>
      <c r="C22" s="63"/>
    </row>
    <row r="23" spans="1:3" ht="12.75">
      <c r="A23" s="77"/>
      <c r="B23" s="39"/>
      <c r="C23" s="63"/>
    </row>
    <row r="24" spans="1:3" ht="12.75">
      <c r="A24" s="77"/>
      <c r="B24" s="39"/>
      <c r="C24" s="63"/>
    </row>
    <row r="25" spans="1:3" ht="12.75">
      <c r="A25" s="77"/>
      <c r="B25" s="39"/>
      <c r="C25" s="63"/>
    </row>
    <row r="26" spans="1:3" ht="12.75">
      <c r="A26" s="65"/>
      <c r="C26" s="61"/>
    </row>
    <row r="27" spans="1:3" ht="12.75">
      <c r="A27" s="76"/>
      <c r="B27" s="36"/>
      <c r="C27" s="61"/>
    </row>
    <row r="28" spans="1:3" ht="12.75">
      <c r="A28" s="76"/>
      <c r="B28" s="36"/>
      <c r="C28" s="61"/>
    </row>
    <row r="29" spans="1:3" ht="12.75">
      <c r="A29" s="76"/>
      <c r="B29" s="36"/>
      <c r="C29" s="62"/>
    </row>
    <row r="30" spans="1:3" ht="12.75">
      <c r="A30" s="77"/>
      <c r="B30" s="39"/>
      <c r="C30" s="63"/>
    </row>
    <row r="31" spans="1:3" ht="12.75">
      <c r="A31" s="78"/>
      <c r="B31" s="41"/>
      <c r="C31" s="64"/>
    </row>
    <row r="32" spans="1:3" ht="12.75">
      <c r="A32" s="79"/>
      <c r="B32" s="41"/>
      <c r="C32" s="64"/>
    </row>
    <row r="33" spans="1:3" ht="12.75">
      <c r="A33" s="79"/>
      <c r="B33" s="41"/>
      <c r="C33" s="64"/>
    </row>
    <row r="34" spans="1:3" ht="12.75">
      <c r="A34" s="79"/>
      <c r="B34" s="41"/>
      <c r="C34" s="64"/>
    </row>
    <row r="35" ht="12.75">
      <c r="A35" s="65"/>
    </row>
  </sheetData>
  <sheetProtection/>
  <mergeCells count="2">
    <mergeCell ref="A4:A5"/>
    <mergeCell ref="B4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0" sqref="D10"/>
    </sheetView>
  </sheetViews>
  <sheetFormatPr defaultColWidth="8.8515625" defaultRowHeight="15"/>
  <cols>
    <col min="1" max="1" width="30.28125" style="0" customWidth="1"/>
    <col min="2" max="2" width="28.00390625" style="135" customWidth="1"/>
  </cols>
  <sheetData>
    <row r="1" ht="15">
      <c r="A1" s="136" t="s">
        <v>108</v>
      </c>
    </row>
    <row r="2" ht="15.75">
      <c r="B2" s="137"/>
    </row>
    <row r="3" spans="1:2" ht="15">
      <c r="A3" s="203" t="s">
        <v>101</v>
      </c>
      <c r="B3" s="158" t="s">
        <v>206</v>
      </c>
    </row>
    <row r="4" spans="1:2" ht="7.5" customHeight="1">
      <c r="A4" s="203"/>
      <c r="B4" s="204"/>
    </row>
    <row r="5" spans="1:2" ht="15">
      <c r="A5" s="205" t="s">
        <v>102</v>
      </c>
      <c r="B5" s="150">
        <v>22</v>
      </c>
    </row>
    <row r="6" spans="1:2" ht="15">
      <c r="A6" s="163" t="s">
        <v>287</v>
      </c>
      <c r="B6" s="151">
        <v>1</v>
      </c>
    </row>
    <row r="7" spans="1:2" ht="15">
      <c r="A7" s="163" t="s">
        <v>288</v>
      </c>
      <c r="B7" s="152">
        <v>1</v>
      </c>
    </row>
    <row r="8" spans="1:2" ht="15">
      <c r="A8" s="166" t="s">
        <v>226</v>
      </c>
      <c r="B8" s="153">
        <f>SUM(B5:B7)</f>
        <v>24</v>
      </c>
    </row>
    <row r="9" ht="15">
      <c r="B9" s="144"/>
    </row>
    <row r="10" ht="15">
      <c r="B10" s="14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30.28125" style="0" customWidth="1"/>
    <col min="2" max="2" width="19.421875" style="135" customWidth="1"/>
    <col min="3" max="3" width="18.421875" style="135" customWidth="1"/>
  </cols>
  <sheetData>
    <row r="1" spans="1:3" ht="15">
      <c r="A1" s="136" t="s">
        <v>109</v>
      </c>
      <c r="B1"/>
      <c r="C1"/>
    </row>
    <row r="2" spans="2:3" ht="15">
      <c r="B2"/>
      <c r="C2"/>
    </row>
    <row r="3" spans="1:3" ht="15">
      <c r="A3" s="138" t="s">
        <v>103</v>
      </c>
      <c r="B3" s="139" t="s">
        <v>206</v>
      </c>
      <c r="C3"/>
    </row>
    <row r="4" spans="1:3" ht="6.75" customHeight="1">
      <c r="A4" s="140"/>
      <c r="B4" s="154"/>
      <c r="C4"/>
    </row>
    <row r="5" spans="1:3" ht="15">
      <c r="A5" s="140" t="s">
        <v>96</v>
      </c>
      <c r="B5" s="140">
        <v>5</v>
      </c>
      <c r="C5"/>
    </row>
    <row r="6" spans="1:3" ht="15">
      <c r="A6" s="140" t="s">
        <v>174</v>
      </c>
      <c r="B6" s="140">
        <v>4</v>
      </c>
      <c r="C6"/>
    </row>
    <row r="7" spans="1:3" ht="15">
      <c r="A7" s="140" t="s">
        <v>184</v>
      </c>
      <c r="B7" s="140">
        <v>3</v>
      </c>
      <c r="C7"/>
    </row>
    <row r="8" spans="1:3" ht="15">
      <c r="A8" s="140" t="s">
        <v>169</v>
      </c>
      <c r="B8" s="140">
        <v>2</v>
      </c>
      <c r="C8"/>
    </row>
    <row r="9" spans="1:3" ht="15">
      <c r="A9" s="140" t="s">
        <v>172</v>
      </c>
      <c r="B9" s="140">
        <v>2</v>
      </c>
      <c r="C9"/>
    </row>
    <row r="10" spans="1:3" ht="15">
      <c r="A10" s="140" t="s">
        <v>173</v>
      </c>
      <c r="B10" s="140">
        <v>2</v>
      </c>
      <c r="C10"/>
    </row>
    <row r="11" spans="1:3" ht="15">
      <c r="A11" s="140" t="s">
        <v>185</v>
      </c>
      <c r="B11" s="140">
        <v>2</v>
      </c>
      <c r="C11"/>
    </row>
    <row r="12" spans="1:3" ht="15">
      <c r="A12" s="140" t="s">
        <v>104</v>
      </c>
      <c r="B12" s="140">
        <v>2</v>
      </c>
      <c r="C12"/>
    </row>
    <row r="13" spans="1:3" ht="15">
      <c r="A13" s="140" t="s">
        <v>179</v>
      </c>
      <c r="B13" s="140">
        <v>1</v>
      </c>
      <c r="C13"/>
    </row>
    <row r="14" spans="1:3" ht="15">
      <c r="A14" s="140" t="s">
        <v>181</v>
      </c>
      <c r="B14" s="140">
        <v>1</v>
      </c>
      <c r="C14"/>
    </row>
    <row r="15" spans="1:3" ht="15">
      <c r="A15" s="141" t="s">
        <v>226</v>
      </c>
      <c r="B15" s="141">
        <f>SUM(B5:B14)</f>
        <v>24</v>
      </c>
      <c r="C15"/>
    </row>
    <row r="16" spans="2:3" ht="15">
      <c r="B16"/>
      <c r="C16"/>
    </row>
  </sheetData>
  <sheetProtection/>
  <printOptions horizontalCentered="1" verticalCentered="1"/>
  <pageMargins left="0.7" right="0.7" top="0.75" bottom="0.75" header="0.3" footer="0.3"/>
  <pageSetup horizontalDpi="600" verticalDpi="600" orientation="landscape" paperSize="9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6" sqref="B16"/>
    </sheetView>
  </sheetViews>
  <sheetFormatPr defaultColWidth="8.8515625" defaultRowHeight="15"/>
  <cols>
    <col min="1" max="1" width="35.421875" style="0" customWidth="1"/>
    <col min="2" max="3" width="16.00390625" style="135" customWidth="1"/>
    <col min="4" max="4" width="11.421875" style="135" customWidth="1"/>
  </cols>
  <sheetData>
    <row r="1" spans="1:3" ht="15">
      <c r="A1" s="142" t="s">
        <v>32</v>
      </c>
      <c r="B1" s="156"/>
      <c r="C1" s="156"/>
    </row>
    <row r="2" spans="1:3" ht="15">
      <c r="A2" s="155"/>
      <c r="B2" s="156"/>
      <c r="C2" s="156"/>
    </row>
    <row r="3" spans="1:4" s="144" customFormat="1" ht="15">
      <c r="A3" s="157" t="s">
        <v>105</v>
      </c>
      <c r="B3" s="158" t="s">
        <v>206</v>
      </c>
      <c r="C3" s="159" t="s">
        <v>207</v>
      </c>
      <c r="D3" s="143"/>
    </row>
    <row r="4" spans="1:4" s="144" customFormat="1" ht="8.25" customHeight="1">
      <c r="A4" s="160"/>
      <c r="B4" s="161"/>
      <c r="C4" s="162"/>
      <c r="D4" s="143"/>
    </row>
    <row r="5" spans="1:4" ht="15">
      <c r="A5" s="163" t="s">
        <v>106</v>
      </c>
      <c r="B5" s="164">
        <v>20</v>
      </c>
      <c r="C5" s="169">
        <f>B5/$B$9*100</f>
        <v>83.33333333333334</v>
      </c>
      <c r="D5" s="146"/>
    </row>
    <row r="6" spans="1:4" ht="15">
      <c r="A6" s="163" t="s">
        <v>111</v>
      </c>
      <c r="B6" s="164">
        <v>2</v>
      </c>
      <c r="C6" s="169">
        <f>B6/$B$9*100</f>
        <v>8.333333333333332</v>
      </c>
      <c r="D6" s="146"/>
    </row>
    <row r="7" spans="1:4" ht="15">
      <c r="A7" s="163" t="s">
        <v>110</v>
      </c>
      <c r="B7" s="164">
        <v>1</v>
      </c>
      <c r="C7" s="169">
        <f>B7/$B$9*100</f>
        <v>4.166666666666666</v>
      </c>
      <c r="D7" s="146"/>
    </row>
    <row r="8" spans="1:4" ht="15" customHeight="1">
      <c r="A8" s="165" t="s">
        <v>112</v>
      </c>
      <c r="B8" s="164">
        <v>1</v>
      </c>
      <c r="C8" s="169">
        <f>B8/$B$9*100</f>
        <v>4.166666666666666</v>
      </c>
      <c r="D8" s="146"/>
    </row>
    <row r="9" spans="1:4" ht="15">
      <c r="A9" s="166" t="s">
        <v>226</v>
      </c>
      <c r="B9" s="141">
        <f>SUM(B5:B8)</f>
        <v>24</v>
      </c>
      <c r="C9" s="170">
        <f>B9/$B$9*100</f>
        <v>100</v>
      </c>
      <c r="D9" s="146"/>
    </row>
    <row r="10" spans="1:4" ht="14.25" customHeight="1">
      <c r="A10" s="168"/>
      <c r="B10" s="147"/>
      <c r="C10" s="148"/>
      <c r="D10" s="149"/>
    </row>
    <row r="11" spans="2:4" ht="15">
      <c r="B11"/>
      <c r="C11" s="134"/>
      <c r="D11" s="149"/>
    </row>
    <row r="12" ht="15">
      <c r="B12"/>
    </row>
    <row r="13" spans="2:4" ht="15">
      <c r="B13"/>
      <c r="C13"/>
      <c r="D13"/>
    </row>
    <row r="14" spans="2:4" ht="15">
      <c r="B14"/>
      <c r="C14"/>
      <c r="D14"/>
    </row>
    <row r="15" spans="2:4" ht="15">
      <c r="B15"/>
      <c r="C15"/>
      <c r="D15"/>
    </row>
    <row r="16" spans="2:4" ht="15">
      <c r="B16"/>
      <c r="C16"/>
      <c r="D16"/>
    </row>
    <row r="17" spans="2:4" ht="15">
      <c r="B17"/>
      <c r="C17"/>
      <c r="D17"/>
    </row>
    <row r="18" spans="2:4" ht="15">
      <c r="B18"/>
      <c r="C18"/>
      <c r="D18"/>
    </row>
    <row r="19" spans="2:4" ht="15">
      <c r="B19"/>
      <c r="C19"/>
      <c r="D19"/>
    </row>
    <row r="20" spans="2:4" ht="15">
      <c r="B20"/>
      <c r="C20"/>
      <c r="D20"/>
    </row>
    <row r="21" spans="2:4" ht="15">
      <c r="B21"/>
      <c r="C21"/>
      <c r="D21"/>
    </row>
    <row r="22" spans="2:4" ht="15">
      <c r="B22"/>
      <c r="C22"/>
      <c r="D22"/>
    </row>
  </sheetData>
  <sheetProtection/>
  <printOptions horizontalCentered="1" verticalCentered="1"/>
  <pageMargins left="0.7" right="0.7" top="0.75" bottom="0.75" header="0.3" footer="0.3"/>
  <pageSetup horizontalDpi="600" verticalDpi="600" orientation="landscape" paperSize="9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H33" sqref="H33"/>
    </sheetView>
  </sheetViews>
  <sheetFormatPr defaultColWidth="8.8515625" defaultRowHeight="15"/>
  <cols>
    <col min="1" max="1" width="40.8515625" style="0" customWidth="1"/>
    <col min="2" max="4" width="11.421875" style="80" customWidth="1"/>
    <col min="5" max="6" width="11.421875" style="0" customWidth="1"/>
    <col min="7" max="7" width="15.421875" style="0" customWidth="1"/>
    <col min="8" max="8" width="11.421875" style="0" customWidth="1"/>
    <col min="9" max="9" width="14.8515625" style="0" customWidth="1"/>
    <col min="10" max="13" width="11.421875" style="0" customWidth="1"/>
  </cols>
  <sheetData>
    <row r="1" ht="15">
      <c r="A1" s="14" t="s">
        <v>113</v>
      </c>
    </row>
    <row r="2" ht="15">
      <c r="A2" s="2"/>
    </row>
    <row r="3" spans="1:13" ht="15">
      <c r="A3" s="216" t="s">
        <v>161</v>
      </c>
      <c r="B3" s="215" t="s">
        <v>152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72.75">
      <c r="A4" s="217"/>
      <c r="B4" s="84" t="s">
        <v>143</v>
      </c>
      <c r="C4" s="83" t="s">
        <v>144</v>
      </c>
      <c r="D4" s="83" t="s">
        <v>145</v>
      </c>
      <c r="E4" s="83" t="s">
        <v>142</v>
      </c>
      <c r="F4" s="93" t="s">
        <v>154</v>
      </c>
      <c r="G4" s="83" t="s">
        <v>116</v>
      </c>
      <c r="H4" s="83" t="s">
        <v>146</v>
      </c>
      <c r="I4" s="83" t="s">
        <v>147</v>
      </c>
      <c r="J4" s="83" t="s">
        <v>148</v>
      </c>
      <c r="K4" s="83" t="s">
        <v>149</v>
      </c>
      <c r="L4" s="83" t="s">
        <v>150</v>
      </c>
      <c r="M4" s="83" t="s">
        <v>151</v>
      </c>
    </row>
    <row r="5" spans="1:6" ht="6" customHeight="1">
      <c r="A5" s="8"/>
      <c r="B5" s="85"/>
      <c r="F5" s="1"/>
    </row>
    <row r="6" spans="1:13" ht="15" customHeight="1">
      <c r="A6" s="3" t="s">
        <v>162</v>
      </c>
      <c r="B6" s="81">
        <v>28</v>
      </c>
      <c r="C6" s="81">
        <v>2</v>
      </c>
      <c r="D6" s="81">
        <v>4</v>
      </c>
      <c r="E6" s="94">
        <v>22</v>
      </c>
      <c r="F6" s="95">
        <v>8</v>
      </c>
      <c r="G6" s="94">
        <v>32</v>
      </c>
      <c r="H6" s="94">
        <v>5</v>
      </c>
      <c r="I6" s="94">
        <v>2</v>
      </c>
      <c r="J6" s="94">
        <v>256</v>
      </c>
      <c r="K6" s="94">
        <v>0</v>
      </c>
      <c r="L6" s="94">
        <v>18</v>
      </c>
      <c r="M6" s="94">
        <v>0</v>
      </c>
    </row>
    <row r="7" spans="1:13" ht="15" customHeight="1">
      <c r="A7" s="3" t="s">
        <v>266</v>
      </c>
      <c r="B7" s="81">
        <v>66</v>
      </c>
      <c r="C7" s="81">
        <v>20</v>
      </c>
      <c r="D7" s="81">
        <v>18</v>
      </c>
      <c r="E7" s="94">
        <v>12</v>
      </c>
      <c r="F7" s="95">
        <v>5</v>
      </c>
      <c r="G7" s="94">
        <v>30</v>
      </c>
      <c r="H7" s="94">
        <v>18</v>
      </c>
      <c r="I7" s="94">
        <v>15</v>
      </c>
      <c r="J7" s="94">
        <v>100</v>
      </c>
      <c r="K7" s="94">
        <v>40</v>
      </c>
      <c r="L7" s="94">
        <v>15</v>
      </c>
      <c r="M7" s="94">
        <v>19</v>
      </c>
    </row>
    <row r="8" spans="1:13" ht="15">
      <c r="A8" s="3" t="s">
        <v>266</v>
      </c>
      <c r="B8" s="81">
        <v>7</v>
      </c>
      <c r="C8" s="81">
        <v>0</v>
      </c>
      <c r="D8" s="81">
        <v>3</v>
      </c>
      <c r="E8" s="94">
        <v>14</v>
      </c>
      <c r="F8" s="95">
        <v>2</v>
      </c>
      <c r="G8" s="94">
        <v>4</v>
      </c>
      <c r="H8" s="94">
        <v>4</v>
      </c>
      <c r="I8" s="94">
        <v>5</v>
      </c>
      <c r="J8" s="94">
        <v>156</v>
      </c>
      <c r="K8" s="94">
        <v>21</v>
      </c>
      <c r="L8" s="94">
        <v>0</v>
      </c>
      <c r="M8" s="94">
        <v>0</v>
      </c>
    </row>
    <row r="9" spans="1:13" ht="15">
      <c r="A9" s="3" t="s">
        <v>274</v>
      </c>
      <c r="B9" s="81">
        <v>65</v>
      </c>
      <c r="C9" s="81">
        <v>15</v>
      </c>
      <c r="D9" s="81">
        <v>6</v>
      </c>
      <c r="E9" s="94">
        <v>3</v>
      </c>
      <c r="F9" s="95">
        <v>1</v>
      </c>
      <c r="G9" s="94">
        <v>15</v>
      </c>
      <c r="H9" s="94">
        <v>21</v>
      </c>
      <c r="I9" s="94">
        <v>10</v>
      </c>
      <c r="J9" s="94">
        <v>157</v>
      </c>
      <c r="K9" s="94">
        <v>30</v>
      </c>
      <c r="L9" s="94">
        <v>12</v>
      </c>
      <c r="M9" s="94">
        <v>24</v>
      </c>
    </row>
    <row r="10" spans="1:13" ht="15">
      <c r="A10" s="3" t="s">
        <v>267</v>
      </c>
      <c r="B10" s="81">
        <v>15</v>
      </c>
      <c r="C10" s="81">
        <v>0</v>
      </c>
      <c r="D10" s="81">
        <v>6</v>
      </c>
      <c r="E10" s="94">
        <v>1</v>
      </c>
      <c r="F10" s="95">
        <v>1</v>
      </c>
      <c r="G10" s="94">
        <v>10</v>
      </c>
      <c r="H10" s="94">
        <v>1</v>
      </c>
      <c r="I10" s="94">
        <v>2</v>
      </c>
      <c r="J10" s="94">
        <v>40</v>
      </c>
      <c r="K10" s="94">
        <v>20</v>
      </c>
      <c r="L10" s="94">
        <v>8</v>
      </c>
      <c r="M10" s="94">
        <v>0</v>
      </c>
    </row>
    <row r="11" spans="1:13" ht="15">
      <c r="A11" s="3" t="s">
        <v>283</v>
      </c>
      <c r="B11" s="81">
        <v>6</v>
      </c>
      <c r="C11" s="81">
        <v>0</v>
      </c>
      <c r="D11" s="81">
        <v>5</v>
      </c>
      <c r="E11" s="94">
        <v>7</v>
      </c>
      <c r="F11" s="95">
        <v>5</v>
      </c>
      <c r="G11" s="94">
        <v>55</v>
      </c>
      <c r="H11" s="94">
        <v>14</v>
      </c>
      <c r="I11" s="94">
        <v>2</v>
      </c>
      <c r="J11" s="94">
        <v>110</v>
      </c>
      <c r="K11" s="94">
        <v>0</v>
      </c>
      <c r="L11" s="94">
        <v>10</v>
      </c>
      <c r="M11" s="94">
        <v>0</v>
      </c>
    </row>
    <row r="12" spans="1:13" ht="15">
      <c r="A12" s="3" t="s">
        <v>270</v>
      </c>
      <c r="B12" s="81">
        <v>25</v>
      </c>
      <c r="C12" s="81">
        <v>10</v>
      </c>
      <c r="D12" s="81">
        <v>16</v>
      </c>
      <c r="E12" s="94">
        <v>28</v>
      </c>
      <c r="F12" s="95">
        <v>14</v>
      </c>
      <c r="G12" s="94">
        <v>12</v>
      </c>
      <c r="H12" s="94">
        <v>47</v>
      </c>
      <c r="I12" s="94">
        <v>51</v>
      </c>
      <c r="J12" s="94">
        <v>350</v>
      </c>
      <c r="K12" s="94">
        <v>55</v>
      </c>
      <c r="L12" s="94">
        <v>8</v>
      </c>
      <c r="M12" s="94">
        <v>0</v>
      </c>
    </row>
    <row r="13" spans="1:13" ht="15">
      <c r="A13" s="3" t="s">
        <v>276</v>
      </c>
      <c r="B13" s="81">
        <v>40</v>
      </c>
      <c r="C13" s="81">
        <v>4</v>
      </c>
      <c r="D13" s="81">
        <v>26</v>
      </c>
      <c r="E13" s="94">
        <v>24</v>
      </c>
      <c r="F13" s="95">
        <v>6</v>
      </c>
      <c r="G13" s="94">
        <v>30</v>
      </c>
      <c r="H13" s="94">
        <v>18</v>
      </c>
      <c r="I13" s="94">
        <v>4</v>
      </c>
      <c r="J13" s="94">
        <v>250</v>
      </c>
      <c r="K13" s="94">
        <v>160</v>
      </c>
      <c r="L13" s="94">
        <v>22</v>
      </c>
      <c r="M13" s="94">
        <v>0</v>
      </c>
    </row>
    <row r="14" spans="1:13" ht="15">
      <c r="A14" s="3" t="s">
        <v>273</v>
      </c>
      <c r="B14" s="81">
        <v>15</v>
      </c>
      <c r="C14" s="81">
        <v>5</v>
      </c>
      <c r="D14" s="81">
        <v>65</v>
      </c>
      <c r="E14" s="94">
        <v>25</v>
      </c>
      <c r="F14" s="95">
        <v>20</v>
      </c>
      <c r="G14" s="94">
        <v>4</v>
      </c>
      <c r="H14" s="94">
        <v>40</v>
      </c>
      <c r="I14" s="94">
        <v>23</v>
      </c>
      <c r="J14" s="94">
        <v>132</v>
      </c>
      <c r="K14" s="94">
        <v>9</v>
      </c>
      <c r="L14" s="94">
        <v>1</v>
      </c>
      <c r="M14" s="94">
        <v>18</v>
      </c>
    </row>
    <row r="15" spans="1:13" ht="15">
      <c r="A15" s="3" t="s">
        <v>271</v>
      </c>
      <c r="B15" s="81">
        <v>62</v>
      </c>
      <c r="C15" s="81">
        <v>18</v>
      </c>
      <c r="D15" s="81">
        <v>18</v>
      </c>
      <c r="E15" s="94">
        <v>24</v>
      </c>
      <c r="F15" s="95">
        <v>12</v>
      </c>
      <c r="G15" s="94">
        <v>25</v>
      </c>
      <c r="H15" s="94">
        <v>12</v>
      </c>
      <c r="I15" s="94">
        <v>1</v>
      </c>
      <c r="J15" s="94">
        <v>346</v>
      </c>
      <c r="K15" s="94">
        <v>10</v>
      </c>
      <c r="L15" s="94">
        <v>18</v>
      </c>
      <c r="M15" s="94">
        <v>5</v>
      </c>
    </row>
    <row r="16" spans="1:13" ht="15">
      <c r="A16" s="3" t="s">
        <v>277</v>
      </c>
      <c r="B16" s="81">
        <v>2</v>
      </c>
      <c r="C16" s="81">
        <v>0</v>
      </c>
      <c r="D16" s="81">
        <v>9</v>
      </c>
      <c r="E16" s="94">
        <v>24</v>
      </c>
      <c r="F16" s="95">
        <v>13</v>
      </c>
      <c r="G16" s="94">
        <v>8</v>
      </c>
      <c r="H16" s="94">
        <v>20</v>
      </c>
      <c r="I16" s="94">
        <v>26</v>
      </c>
      <c r="J16" s="94">
        <v>90</v>
      </c>
      <c r="K16" s="94">
        <v>58</v>
      </c>
      <c r="L16" s="94">
        <v>11</v>
      </c>
      <c r="M16" s="94">
        <v>8</v>
      </c>
    </row>
    <row r="17" spans="1:13" s="1" customFormat="1" ht="15">
      <c r="A17" s="3" t="s">
        <v>282</v>
      </c>
      <c r="B17" s="81">
        <v>120</v>
      </c>
      <c r="C17" s="81">
        <v>0</v>
      </c>
      <c r="D17" s="81">
        <v>0</v>
      </c>
      <c r="E17" s="94">
        <v>4</v>
      </c>
      <c r="F17" s="95">
        <v>1</v>
      </c>
      <c r="G17" s="94">
        <v>30</v>
      </c>
      <c r="H17" s="94">
        <v>16</v>
      </c>
      <c r="I17" s="94">
        <v>2</v>
      </c>
      <c r="J17" s="94">
        <v>72</v>
      </c>
      <c r="K17" s="94">
        <v>10</v>
      </c>
      <c r="L17" s="94">
        <v>0</v>
      </c>
      <c r="M17" s="94">
        <v>0</v>
      </c>
    </row>
    <row r="18" spans="1:13" ht="15">
      <c r="A18" s="3" t="s">
        <v>280</v>
      </c>
      <c r="B18" s="81">
        <v>4</v>
      </c>
      <c r="C18" s="81">
        <v>9</v>
      </c>
      <c r="D18" s="81">
        <v>2</v>
      </c>
      <c r="E18" s="94">
        <v>8</v>
      </c>
      <c r="F18" s="95">
        <v>0</v>
      </c>
      <c r="G18" s="94">
        <v>13</v>
      </c>
      <c r="H18" s="94">
        <v>13</v>
      </c>
      <c r="I18" s="94">
        <v>2</v>
      </c>
      <c r="J18" s="94">
        <v>45</v>
      </c>
      <c r="K18" s="94">
        <v>0</v>
      </c>
      <c r="L18" s="94">
        <v>2</v>
      </c>
      <c r="M18" s="94">
        <v>0</v>
      </c>
    </row>
    <row r="19" spans="1:13" ht="15">
      <c r="A19" s="3" t="s">
        <v>284</v>
      </c>
      <c r="B19" s="81">
        <v>30</v>
      </c>
      <c r="C19" s="81">
        <v>3</v>
      </c>
      <c r="D19" s="81">
        <v>15</v>
      </c>
      <c r="E19" s="94">
        <v>8</v>
      </c>
      <c r="F19" s="95">
        <v>6</v>
      </c>
      <c r="G19" s="94">
        <v>10</v>
      </c>
      <c r="H19" s="94">
        <v>22</v>
      </c>
      <c r="I19" s="94">
        <v>10</v>
      </c>
      <c r="J19" s="94">
        <v>120</v>
      </c>
      <c r="K19" s="94">
        <v>25</v>
      </c>
      <c r="L19" s="94">
        <v>15</v>
      </c>
      <c r="M19" s="94">
        <v>0</v>
      </c>
    </row>
    <row r="20" spans="1:13" ht="15">
      <c r="A20" s="3" t="s">
        <v>272</v>
      </c>
      <c r="B20" s="81">
        <v>25</v>
      </c>
      <c r="C20" s="81">
        <v>5</v>
      </c>
      <c r="D20" s="81">
        <v>20</v>
      </c>
      <c r="E20" s="94">
        <v>9</v>
      </c>
      <c r="F20" s="95">
        <v>7</v>
      </c>
      <c r="G20" s="94">
        <v>6</v>
      </c>
      <c r="H20" s="94">
        <v>27</v>
      </c>
      <c r="I20" s="94">
        <v>3</v>
      </c>
      <c r="J20" s="94">
        <v>275</v>
      </c>
      <c r="K20" s="94">
        <v>41</v>
      </c>
      <c r="L20" s="94">
        <v>10</v>
      </c>
      <c r="M20" s="94">
        <v>0</v>
      </c>
    </row>
    <row r="21" spans="1:13" ht="15">
      <c r="A21" s="3" t="s">
        <v>278</v>
      </c>
      <c r="B21" s="81">
        <v>17</v>
      </c>
      <c r="C21" s="81">
        <v>100</v>
      </c>
      <c r="D21" s="81">
        <v>11</v>
      </c>
      <c r="E21" s="94">
        <v>13</v>
      </c>
      <c r="F21" s="95">
        <v>8</v>
      </c>
      <c r="G21" s="94">
        <v>33</v>
      </c>
      <c r="H21" s="94">
        <v>15</v>
      </c>
      <c r="I21" s="94">
        <v>0</v>
      </c>
      <c r="J21" s="94">
        <v>240</v>
      </c>
      <c r="K21" s="94">
        <v>50</v>
      </c>
      <c r="L21" s="94">
        <v>12</v>
      </c>
      <c r="M21" s="94">
        <v>0</v>
      </c>
    </row>
    <row r="22" spans="1:13" ht="15">
      <c r="A22" s="3" t="s">
        <v>281</v>
      </c>
      <c r="B22" s="81">
        <v>10</v>
      </c>
      <c r="C22" s="81">
        <v>0</v>
      </c>
      <c r="D22" s="81">
        <v>4</v>
      </c>
      <c r="E22" s="94">
        <v>4</v>
      </c>
      <c r="F22" s="95">
        <v>3</v>
      </c>
      <c r="G22" s="94">
        <v>15</v>
      </c>
      <c r="H22" s="94">
        <v>4</v>
      </c>
      <c r="I22" s="94">
        <v>0</v>
      </c>
      <c r="J22" s="94">
        <v>120</v>
      </c>
      <c r="K22" s="94">
        <v>70</v>
      </c>
      <c r="L22" s="94">
        <v>0</v>
      </c>
      <c r="M22" s="94">
        <v>0</v>
      </c>
    </row>
    <row r="23" spans="1:13" ht="15">
      <c r="A23" s="3" t="s">
        <v>268</v>
      </c>
      <c r="B23" s="81">
        <v>7</v>
      </c>
      <c r="C23" s="81">
        <v>11</v>
      </c>
      <c r="D23" s="81">
        <v>3</v>
      </c>
      <c r="E23" s="94">
        <v>3</v>
      </c>
      <c r="F23" s="95">
        <v>2</v>
      </c>
      <c r="G23" s="94">
        <v>2</v>
      </c>
      <c r="H23" s="94">
        <v>14</v>
      </c>
      <c r="I23" s="94">
        <v>7</v>
      </c>
      <c r="J23" s="94">
        <v>66</v>
      </c>
      <c r="K23" s="94">
        <v>1</v>
      </c>
      <c r="L23" s="94">
        <v>40</v>
      </c>
      <c r="M23" s="94">
        <v>0</v>
      </c>
    </row>
    <row r="24" spans="1:13" ht="15">
      <c r="A24" s="3" t="s">
        <v>269</v>
      </c>
      <c r="B24" s="81">
        <v>17</v>
      </c>
      <c r="C24" s="81">
        <v>11</v>
      </c>
      <c r="D24" s="81">
        <v>11</v>
      </c>
      <c r="E24" s="94">
        <v>16</v>
      </c>
      <c r="F24" s="95">
        <v>12</v>
      </c>
      <c r="G24" s="94">
        <v>86</v>
      </c>
      <c r="H24" s="94">
        <v>29</v>
      </c>
      <c r="I24" s="94">
        <v>13</v>
      </c>
      <c r="J24" s="94">
        <v>102</v>
      </c>
      <c r="K24" s="94">
        <v>12</v>
      </c>
      <c r="L24" s="94">
        <v>10</v>
      </c>
      <c r="M24" s="94">
        <v>0</v>
      </c>
    </row>
    <row r="25" spans="1:13" ht="15">
      <c r="A25" s="3" t="s">
        <v>125</v>
      </c>
      <c r="B25" s="81">
        <v>5</v>
      </c>
      <c r="C25" s="81">
        <v>3</v>
      </c>
      <c r="D25" s="81">
        <v>4</v>
      </c>
      <c r="E25" s="94">
        <v>4</v>
      </c>
      <c r="F25" s="95">
        <v>4</v>
      </c>
      <c r="G25" s="94">
        <v>4</v>
      </c>
      <c r="H25" s="94">
        <v>4</v>
      </c>
      <c r="I25" s="94">
        <v>5</v>
      </c>
      <c r="J25" s="94">
        <v>120</v>
      </c>
      <c r="K25" s="94">
        <v>8</v>
      </c>
      <c r="L25" s="94">
        <v>3</v>
      </c>
      <c r="M25" s="94">
        <v>0</v>
      </c>
    </row>
    <row r="26" spans="1:13" ht="15">
      <c r="A26" s="3" t="s">
        <v>285</v>
      </c>
      <c r="B26" s="81">
        <v>12</v>
      </c>
      <c r="C26" s="81">
        <v>7</v>
      </c>
      <c r="D26" s="81">
        <v>5</v>
      </c>
      <c r="E26" s="94">
        <v>3</v>
      </c>
      <c r="F26" s="95">
        <v>2</v>
      </c>
      <c r="G26" s="94">
        <v>3</v>
      </c>
      <c r="H26" s="94">
        <v>3</v>
      </c>
      <c r="I26" s="94">
        <v>3</v>
      </c>
      <c r="J26" s="94">
        <v>125</v>
      </c>
      <c r="K26" s="94">
        <v>140</v>
      </c>
      <c r="L26" s="94">
        <v>11</v>
      </c>
      <c r="M26" s="94">
        <v>9</v>
      </c>
    </row>
    <row r="27" spans="1:13" ht="15">
      <c r="A27" s="3" t="s">
        <v>265</v>
      </c>
      <c r="B27" s="81">
        <v>10</v>
      </c>
      <c r="C27" s="81">
        <v>0</v>
      </c>
      <c r="D27" s="81">
        <v>5</v>
      </c>
      <c r="E27" s="94">
        <v>2</v>
      </c>
      <c r="F27" s="95">
        <v>1</v>
      </c>
      <c r="G27" s="94">
        <v>5</v>
      </c>
      <c r="H27" s="94">
        <v>2</v>
      </c>
      <c r="I27" s="94">
        <v>0</v>
      </c>
      <c r="J27" s="94">
        <v>50</v>
      </c>
      <c r="K27" s="94">
        <v>35</v>
      </c>
      <c r="L27" s="94">
        <v>10</v>
      </c>
      <c r="M27" s="94">
        <v>0</v>
      </c>
    </row>
    <row r="28" spans="1:13" ht="15">
      <c r="A28" s="3" t="s">
        <v>275</v>
      </c>
      <c r="B28" s="81">
        <v>20</v>
      </c>
      <c r="C28" s="81">
        <v>10</v>
      </c>
      <c r="D28" s="81">
        <v>13</v>
      </c>
      <c r="E28" s="96">
        <v>22</v>
      </c>
      <c r="F28" s="96">
        <v>14</v>
      </c>
      <c r="G28" s="96">
        <v>4</v>
      </c>
      <c r="H28" s="96">
        <v>20</v>
      </c>
      <c r="I28" s="96">
        <v>21</v>
      </c>
      <c r="J28" s="96">
        <v>11</v>
      </c>
      <c r="K28" s="96">
        <v>9</v>
      </c>
      <c r="L28" s="96">
        <v>10</v>
      </c>
      <c r="M28" s="96">
        <v>0</v>
      </c>
    </row>
    <row r="29" spans="1:13" ht="15">
      <c r="A29" s="3" t="s">
        <v>279</v>
      </c>
      <c r="B29" s="81">
        <v>6</v>
      </c>
      <c r="C29" s="81">
        <v>5</v>
      </c>
      <c r="D29" s="81">
        <v>20</v>
      </c>
      <c r="E29" s="98">
        <v>2</v>
      </c>
      <c r="F29" s="96">
        <v>2</v>
      </c>
      <c r="G29" s="98">
        <v>8</v>
      </c>
      <c r="H29" s="98">
        <v>3</v>
      </c>
      <c r="I29" s="98">
        <v>1</v>
      </c>
      <c r="J29" s="98">
        <v>36</v>
      </c>
      <c r="K29" s="98">
        <v>6</v>
      </c>
      <c r="L29" s="98">
        <v>12</v>
      </c>
      <c r="M29" s="98">
        <v>0</v>
      </c>
    </row>
    <row r="30" spans="1:13" ht="15">
      <c r="A30" s="100" t="s">
        <v>226</v>
      </c>
      <c r="B30" s="99">
        <f>SUM(B6:B29)</f>
        <v>614</v>
      </c>
      <c r="C30" s="99">
        <f aca="true" t="shared" si="0" ref="C30:M30">SUM(C6:C29)</f>
        <v>238</v>
      </c>
      <c r="D30" s="99">
        <f t="shared" si="0"/>
        <v>289</v>
      </c>
      <c r="E30" s="99">
        <f t="shared" si="0"/>
        <v>282</v>
      </c>
      <c r="F30" s="99">
        <f t="shared" si="0"/>
        <v>149</v>
      </c>
      <c r="G30" s="99">
        <f t="shared" si="0"/>
        <v>444</v>
      </c>
      <c r="H30" s="99">
        <f t="shared" si="0"/>
        <v>372</v>
      </c>
      <c r="I30" s="99">
        <f t="shared" si="0"/>
        <v>208</v>
      </c>
      <c r="J30" s="99">
        <f t="shared" si="0"/>
        <v>3369</v>
      </c>
      <c r="K30" s="99">
        <f t="shared" si="0"/>
        <v>810</v>
      </c>
      <c r="L30" s="99">
        <f t="shared" si="0"/>
        <v>258</v>
      </c>
      <c r="M30" s="99">
        <f t="shared" si="0"/>
        <v>83</v>
      </c>
    </row>
    <row r="33" ht="15">
      <c r="A33" s="17"/>
    </row>
    <row r="34" spans="1:13" s="80" customFormat="1" ht="15">
      <c r="A34" s="17"/>
      <c r="E34"/>
      <c r="F34"/>
      <c r="G34"/>
      <c r="H34"/>
      <c r="I34"/>
      <c r="J34"/>
      <c r="K34"/>
      <c r="L34"/>
      <c r="M34"/>
    </row>
    <row r="35" spans="1:13" s="80" customFormat="1" ht="15">
      <c r="A35" s="17"/>
      <c r="E35"/>
      <c r="F35"/>
      <c r="G35"/>
      <c r="H35"/>
      <c r="I35"/>
      <c r="J35"/>
      <c r="K35"/>
      <c r="L35"/>
      <c r="M35"/>
    </row>
    <row r="36" spans="1:13" s="80" customFormat="1" ht="15">
      <c r="A36" s="17"/>
      <c r="E36"/>
      <c r="F36"/>
      <c r="G36"/>
      <c r="H36"/>
      <c r="I36"/>
      <c r="J36"/>
      <c r="K36"/>
      <c r="L36"/>
      <c r="M36"/>
    </row>
    <row r="37" spans="1:13" s="80" customFormat="1" ht="15">
      <c r="A37" s="17"/>
      <c r="E37"/>
      <c r="F37"/>
      <c r="G37"/>
      <c r="H37"/>
      <c r="I37"/>
      <c r="J37"/>
      <c r="K37"/>
      <c r="L37"/>
      <c r="M37"/>
    </row>
    <row r="38" spans="1:13" s="80" customFormat="1" ht="15">
      <c r="A38" s="17"/>
      <c r="E38"/>
      <c r="F38"/>
      <c r="G38"/>
      <c r="H38"/>
      <c r="I38"/>
      <c r="J38"/>
      <c r="K38"/>
      <c r="L38"/>
      <c r="M38"/>
    </row>
    <row r="39" spans="1:13" s="80" customFormat="1" ht="15">
      <c r="A39" s="17"/>
      <c r="E39"/>
      <c r="F39"/>
      <c r="G39"/>
      <c r="H39"/>
      <c r="I39"/>
      <c r="J39"/>
      <c r="K39"/>
      <c r="L39"/>
      <c r="M39"/>
    </row>
    <row r="40" spans="1:13" s="80" customFormat="1" ht="15">
      <c r="A40" s="17"/>
      <c r="E40"/>
      <c r="F40"/>
      <c r="G40"/>
      <c r="H40"/>
      <c r="I40"/>
      <c r="J40"/>
      <c r="K40"/>
      <c r="L40"/>
      <c r="M40"/>
    </row>
    <row r="41" spans="1:13" s="80" customFormat="1" ht="15">
      <c r="A41" s="17"/>
      <c r="E41"/>
      <c r="F41"/>
      <c r="G41"/>
      <c r="H41"/>
      <c r="I41"/>
      <c r="J41"/>
      <c r="K41"/>
      <c r="L41"/>
      <c r="M41"/>
    </row>
    <row r="42" spans="1:13" s="80" customFormat="1" ht="15">
      <c r="A42" s="17"/>
      <c r="E42"/>
      <c r="F42"/>
      <c r="G42"/>
      <c r="H42"/>
      <c r="I42"/>
      <c r="J42"/>
      <c r="K42"/>
      <c r="L42"/>
      <c r="M42"/>
    </row>
    <row r="43" spans="1:13" s="80" customFormat="1" ht="15">
      <c r="A43" s="17"/>
      <c r="E43"/>
      <c r="F43"/>
      <c r="G43"/>
      <c r="H43"/>
      <c r="I43"/>
      <c r="J43"/>
      <c r="K43"/>
      <c r="L43"/>
      <c r="M43"/>
    </row>
    <row r="44" spans="1:13" s="80" customFormat="1" ht="15">
      <c r="A44" s="17"/>
      <c r="E44"/>
      <c r="F44"/>
      <c r="G44"/>
      <c r="H44"/>
      <c r="I44"/>
      <c r="J44"/>
      <c r="K44"/>
      <c r="L44"/>
      <c r="M44"/>
    </row>
    <row r="45" spans="1:13" s="80" customFormat="1" ht="15">
      <c r="A45" s="17"/>
      <c r="E45"/>
      <c r="F45"/>
      <c r="G45"/>
      <c r="H45"/>
      <c r="I45"/>
      <c r="J45"/>
      <c r="K45"/>
      <c r="L45"/>
      <c r="M45"/>
    </row>
    <row r="46" spans="1:13" s="80" customFormat="1" ht="15">
      <c r="A46" s="17"/>
      <c r="E46"/>
      <c r="F46"/>
      <c r="G46"/>
      <c r="H46"/>
      <c r="I46"/>
      <c r="J46"/>
      <c r="K46"/>
      <c r="L46"/>
      <c r="M46"/>
    </row>
    <row r="47" spans="1:13" s="80" customFormat="1" ht="15">
      <c r="A47" s="17"/>
      <c r="E47"/>
      <c r="F47"/>
      <c r="G47"/>
      <c r="H47"/>
      <c r="I47"/>
      <c r="J47"/>
      <c r="K47"/>
      <c r="L47"/>
      <c r="M47"/>
    </row>
    <row r="48" spans="1:13" s="80" customFormat="1" ht="15">
      <c r="A48" s="17"/>
      <c r="E48"/>
      <c r="F48"/>
      <c r="G48"/>
      <c r="H48"/>
      <c r="I48"/>
      <c r="J48"/>
      <c r="K48"/>
      <c r="L48"/>
      <c r="M48"/>
    </row>
    <row r="49" spans="1:13" s="80" customFormat="1" ht="15">
      <c r="A49" s="17"/>
      <c r="E49"/>
      <c r="F49"/>
      <c r="G49"/>
      <c r="H49"/>
      <c r="I49"/>
      <c r="J49"/>
      <c r="K49"/>
      <c r="L49"/>
      <c r="M49"/>
    </row>
    <row r="50" spans="1:13" s="80" customFormat="1" ht="15">
      <c r="A50" s="17"/>
      <c r="E50"/>
      <c r="F50"/>
      <c r="G50"/>
      <c r="H50"/>
      <c r="I50"/>
      <c r="J50"/>
      <c r="K50"/>
      <c r="L50"/>
      <c r="M50"/>
    </row>
    <row r="51" spans="1:13" s="80" customFormat="1" ht="15">
      <c r="A51" s="17"/>
      <c r="E51"/>
      <c r="F51"/>
      <c r="G51"/>
      <c r="H51"/>
      <c r="I51"/>
      <c r="J51"/>
      <c r="K51"/>
      <c r="L51"/>
      <c r="M51"/>
    </row>
  </sheetData>
  <sheetProtection/>
  <mergeCells count="2">
    <mergeCell ref="B3:M3"/>
    <mergeCell ref="A3:A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2" sqref="A22"/>
    </sheetView>
  </sheetViews>
  <sheetFormatPr defaultColWidth="8.8515625" defaultRowHeight="15"/>
  <cols>
    <col min="1" max="1" width="70.140625" style="0" customWidth="1"/>
    <col min="2" max="3" width="12.8515625" style="0" customWidth="1"/>
    <col min="4" max="4" width="35.7109375" style="0" customWidth="1"/>
  </cols>
  <sheetData>
    <row r="1" spans="1:6" ht="15">
      <c r="A1" s="171" t="s">
        <v>117</v>
      </c>
      <c r="B1" s="145"/>
      <c r="D1" s="133"/>
      <c r="E1" s="133"/>
      <c r="F1" s="133"/>
    </row>
    <row r="2" spans="1:6" ht="15">
      <c r="A2" s="172"/>
      <c r="B2" s="145"/>
      <c r="D2" s="140"/>
      <c r="E2" s="140"/>
      <c r="F2" s="133"/>
    </row>
    <row r="3" spans="1:6" ht="15">
      <c r="A3" s="176" t="s">
        <v>114</v>
      </c>
      <c r="B3" s="177">
        <v>2014</v>
      </c>
      <c r="C3" s="177">
        <v>2015</v>
      </c>
      <c r="D3" s="140"/>
      <c r="E3" s="173"/>
      <c r="F3" s="133"/>
    </row>
    <row r="4" spans="1:6" ht="6.75" customHeight="1">
      <c r="A4" s="182"/>
      <c r="B4" s="173"/>
      <c r="C4" s="173"/>
      <c r="D4" s="140"/>
      <c r="E4" s="173"/>
      <c r="F4" s="133"/>
    </row>
    <row r="5" spans="1:6" ht="15">
      <c r="A5" s="164" t="s">
        <v>62</v>
      </c>
      <c r="B5" s="178">
        <v>2831</v>
      </c>
      <c r="C5" s="178">
        <v>3369</v>
      </c>
      <c r="D5" s="140"/>
      <c r="E5" s="173"/>
      <c r="F5" s="133"/>
    </row>
    <row r="6" spans="1:6" ht="15">
      <c r="A6" s="164" t="s">
        <v>63</v>
      </c>
      <c r="B6" s="178">
        <v>510</v>
      </c>
      <c r="C6" s="178">
        <v>810</v>
      </c>
      <c r="D6" s="140"/>
      <c r="E6" s="173"/>
      <c r="F6" s="133"/>
    </row>
    <row r="7" spans="1:6" ht="15">
      <c r="A7" s="164" t="s">
        <v>33</v>
      </c>
      <c r="B7" s="178">
        <v>445</v>
      </c>
      <c r="C7" s="178">
        <v>614</v>
      </c>
      <c r="D7" s="140"/>
      <c r="E7" s="173"/>
      <c r="F7" s="133"/>
    </row>
    <row r="8" spans="1:6" ht="15">
      <c r="A8" s="164" t="s">
        <v>59</v>
      </c>
      <c r="B8" s="178">
        <v>314</v>
      </c>
      <c r="C8" s="178">
        <v>444</v>
      </c>
      <c r="D8" s="140"/>
      <c r="E8" s="173"/>
      <c r="F8" s="133"/>
    </row>
    <row r="9" spans="1:6" ht="15">
      <c r="A9" s="174" t="s">
        <v>60</v>
      </c>
      <c r="B9" s="179">
        <v>304</v>
      </c>
      <c r="C9" s="178">
        <v>372</v>
      </c>
      <c r="D9" s="140"/>
      <c r="E9" s="173"/>
      <c r="F9" s="133"/>
    </row>
    <row r="10" spans="1:6" ht="15">
      <c r="A10" s="164" t="s">
        <v>57</v>
      </c>
      <c r="B10" s="178">
        <v>346</v>
      </c>
      <c r="C10" s="178">
        <v>289</v>
      </c>
      <c r="D10" s="140"/>
      <c r="E10" s="173"/>
      <c r="F10" s="133"/>
    </row>
    <row r="11" spans="1:6" ht="15">
      <c r="A11" s="164" t="s">
        <v>58</v>
      </c>
      <c r="B11" s="178">
        <v>239</v>
      </c>
      <c r="C11" s="178">
        <v>282</v>
      </c>
      <c r="D11" s="140"/>
      <c r="E11" s="173"/>
      <c r="F11" s="133"/>
    </row>
    <row r="12" spans="1:6" ht="15">
      <c r="A12" s="206" t="s">
        <v>115</v>
      </c>
      <c r="B12" s="207">
        <v>124</v>
      </c>
      <c r="C12" s="207">
        <v>149</v>
      </c>
      <c r="D12" s="133"/>
      <c r="E12" s="133"/>
      <c r="F12" s="133"/>
    </row>
    <row r="13" spans="1:6" ht="15">
      <c r="A13" s="164" t="s">
        <v>64</v>
      </c>
      <c r="B13" s="178">
        <v>191</v>
      </c>
      <c r="C13" s="178">
        <v>258</v>
      </c>
      <c r="D13" s="133"/>
      <c r="E13" s="133"/>
      <c r="F13" s="133"/>
    </row>
    <row r="14" spans="1:3" ht="15">
      <c r="A14" s="164" t="s">
        <v>34</v>
      </c>
      <c r="B14" s="178">
        <v>209</v>
      </c>
      <c r="C14" s="178">
        <v>238</v>
      </c>
    </row>
    <row r="15" spans="1:3" ht="15">
      <c r="A15" s="174" t="s">
        <v>61</v>
      </c>
      <c r="B15" s="179">
        <v>120</v>
      </c>
      <c r="C15" s="178">
        <v>208</v>
      </c>
    </row>
    <row r="16" spans="1:3" ht="15">
      <c r="A16" s="167" t="s">
        <v>65</v>
      </c>
      <c r="B16" s="180">
        <v>86</v>
      </c>
      <c r="C16" s="180">
        <v>83</v>
      </c>
    </row>
    <row r="17" spans="1:2" ht="15">
      <c r="A17" s="172"/>
      <c r="B17" s="145"/>
    </row>
    <row r="18" spans="1:6" s="175" customFormat="1" ht="15">
      <c r="A18" s="181"/>
      <c r="B18" s="172"/>
      <c r="F18"/>
    </row>
  </sheetData>
  <sheetProtection/>
  <printOptions horizontalCentered="1" verticalCentered="1"/>
  <pageMargins left="0.7" right="0.7" top="0.75" bottom="0.75" header="0.3" footer="0.3"/>
  <pageSetup horizontalDpi="600" verticalDpi="600" orientation="landscape" paperSize="9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3:A25"/>
  <sheetViews>
    <sheetView zoomScalePageLayoutView="0" workbookViewId="0" topLeftCell="A1">
      <selection activeCell="A25" sqref="A25"/>
    </sheetView>
  </sheetViews>
  <sheetFormatPr defaultColWidth="8.8515625" defaultRowHeight="15"/>
  <cols>
    <col min="1" max="16384" width="8.8515625" style="19" customWidth="1"/>
  </cols>
  <sheetData>
    <row r="23" ht="23.25">
      <c r="A23" s="18" t="s">
        <v>264</v>
      </c>
    </row>
    <row r="24" ht="23.25">
      <c r="A24" s="18" t="s">
        <v>230</v>
      </c>
    </row>
    <row r="25" ht="20.25">
      <c r="A25" s="20" t="s">
        <v>231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stagestatistica1</dc:creator>
  <cp:keywords/>
  <dc:description/>
  <cp:lastModifiedBy>ricciotti</cp:lastModifiedBy>
  <cp:lastPrinted>2017-01-12T13:32:38Z</cp:lastPrinted>
  <dcterms:created xsi:type="dcterms:W3CDTF">2013-11-26T11:55:32Z</dcterms:created>
  <dcterms:modified xsi:type="dcterms:W3CDTF">2017-02-06T15:56:56Z</dcterms:modified>
  <cp:category/>
  <cp:version/>
  <cp:contentType/>
  <cp:contentStatus/>
</cp:coreProperties>
</file>